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24226"/>
  <mc:AlternateContent xmlns:mc="http://schemas.openxmlformats.org/markup-compatibility/2006">
    <mc:Choice Requires="x15">
      <x15ac:absPath xmlns:x15ac="http://schemas.microsoft.com/office/spreadsheetml/2010/11/ac" url="C:\Users\n04-07\Documents\"/>
    </mc:Choice>
  </mc:AlternateContent>
  <xr:revisionPtr revIDLastSave="0" documentId="13_ncr:1_{5AE1180C-63F7-451E-B6BF-E936CBB63BBC}" xr6:coauthVersionLast="36" xr6:coauthVersionMax="36" xr10:uidLastSave="{00000000-0000-0000-0000-000000000000}"/>
  <bookViews>
    <workbookView xWindow="0" yWindow="0" windowWidth="20490" windowHeight="7770" xr2:uid="{00000000-000D-0000-FFFF-FFFF00000000}"/>
  </bookViews>
  <sheets>
    <sheet name="要項" sheetId="9" r:id="rId1"/>
    <sheet name="実施種目" sheetId="8" r:id="rId2"/>
    <sheet name="基本データ入力" sheetId="7" r:id="rId3"/>
    <sheet name="一覧表" sheetId="3" r:id="rId4"/>
    <sheet name="処理用（範囲指定してますさわらないようにお願いします）" sheetId="5" r:id="rId5"/>
  </sheets>
  <definedNames>
    <definedName name="_xlnm.Print_Area" localSheetId="0">要項!$A$1:$K$149</definedName>
  </definedNames>
  <calcPr calcId="191029"/>
</workbook>
</file>

<file path=xl/calcChain.xml><?xml version="1.0" encoding="utf-8"?>
<calcChain xmlns="http://schemas.openxmlformats.org/spreadsheetml/2006/main">
  <c r="I1" i="7" l="1"/>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4" i="7"/>
  <c r="A5" i="7"/>
  <c r="E2" i="5"/>
  <c r="E3" i="5"/>
  <c r="U152" i="5"/>
  <c r="U151" i="5"/>
  <c r="U150" i="5"/>
  <c r="U149" i="5"/>
  <c r="U148" i="5"/>
  <c r="U147" i="5"/>
  <c r="U146" i="5"/>
  <c r="U145" i="5"/>
  <c r="U144" i="5"/>
  <c r="U143" i="5"/>
  <c r="U142" i="5"/>
  <c r="U141" i="5"/>
  <c r="U140" i="5"/>
  <c r="U139" i="5"/>
  <c r="U138" i="5"/>
  <c r="U137" i="5"/>
  <c r="U136" i="5"/>
  <c r="U135" i="5"/>
  <c r="U134" i="5"/>
  <c r="U133" i="5"/>
  <c r="U132" i="5"/>
  <c r="U131" i="5"/>
  <c r="U130" i="5"/>
  <c r="U129" i="5"/>
  <c r="U128" i="5"/>
  <c r="U127" i="5"/>
  <c r="U126" i="5"/>
  <c r="U125" i="5"/>
  <c r="U124" i="5"/>
  <c r="U123" i="5"/>
  <c r="U122" i="5"/>
  <c r="U121" i="5"/>
  <c r="U120" i="5"/>
  <c r="U119" i="5"/>
  <c r="U118" i="5"/>
  <c r="U117" i="5"/>
  <c r="U116" i="5"/>
  <c r="U115" i="5"/>
  <c r="U114" i="5"/>
  <c r="U113" i="5"/>
  <c r="U112" i="5"/>
  <c r="U111" i="5"/>
  <c r="U110" i="5"/>
  <c r="U109" i="5"/>
  <c r="U108" i="5"/>
  <c r="U107" i="5"/>
  <c r="U106" i="5"/>
  <c r="U105" i="5"/>
  <c r="U104" i="5"/>
  <c r="U103" i="5"/>
  <c r="U102" i="5"/>
  <c r="U101" i="5"/>
  <c r="U100" i="5"/>
  <c r="U99" i="5"/>
  <c r="U98" i="5"/>
  <c r="U97" i="5"/>
  <c r="U96" i="5"/>
  <c r="U95" i="5"/>
  <c r="U94" i="5"/>
  <c r="U93" i="5"/>
  <c r="U92" i="5"/>
  <c r="U91" i="5"/>
  <c r="U90" i="5"/>
  <c r="U89" i="5"/>
  <c r="U88" i="5"/>
  <c r="U87" i="5"/>
  <c r="U86" i="5"/>
  <c r="U85" i="5"/>
  <c r="U84" i="5"/>
  <c r="U83" i="5"/>
  <c r="U82" i="5"/>
  <c r="U81" i="5"/>
  <c r="U80" i="5"/>
  <c r="U79" i="5"/>
  <c r="U78" i="5"/>
  <c r="U77" i="5"/>
  <c r="U76" i="5"/>
  <c r="U75" i="5"/>
  <c r="U74" i="5"/>
  <c r="U73" i="5"/>
  <c r="U72" i="5"/>
  <c r="U71" i="5"/>
  <c r="U70" i="5"/>
  <c r="U69" i="5"/>
  <c r="U68" i="5"/>
  <c r="U67" i="5"/>
  <c r="U66" i="5"/>
  <c r="U65" i="5"/>
  <c r="U64" i="5"/>
  <c r="U63" i="5"/>
  <c r="U62" i="5"/>
  <c r="U61" i="5"/>
  <c r="U60" i="5"/>
  <c r="U59" i="5"/>
  <c r="U58" i="5"/>
  <c r="U57" i="5"/>
  <c r="U56" i="5"/>
  <c r="U55" i="5"/>
  <c r="U54" i="5"/>
  <c r="U53" i="5"/>
  <c r="U52" i="5"/>
  <c r="U51" i="5"/>
  <c r="U50" i="5"/>
  <c r="U49" i="5"/>
  <c r="U48" i="5"/>
  <c r="U47" i="5"/>
  <c r="U46" i="5"/>
  <c r="U45" i="5"/>
  <c r="U44" i="5"/>
  <c r="U43" i="5"/>
  <c r="U42" i="5"/>
  <c r="U41" i="5"/>
  <c r="U40" i="5"/>
  <c r="U39" i="5"/>
  <c r="U38" i="5"/>
  <c r="U37" i="5"/>
  <c r="U36" i="5"/>
  <c r="U35" i="5"/>
  <c r="U34" i="5"/>
  <c r="U33" i="5"/>
  <c r="U32" i="5"/>
  <c r="U31" i="5"/>
  <c r="U30" i="5"/>
  <c r="U29" i="5"/>
  <c r="U28" i="5"/>
  <c r="U27" i="5"/>
  <c r="U26" i="5"/>
  <c r="U25" i="5"/>
  <c r="U24" i="5"/>
  <c r="U23" i="5"/>
  <c r="U22" i="5"/>
  <c r="U21" i="5"/>
  <c r="U20" i="5"/>
  <c r="U19" i="5"/>
  <c r="U18" i="5"/>
  <c r="U17" i="5"/>
  <c r="U16" i="5"/>
  <c r="U15" i="5"/>
  <c r="U14" i="5"/>
  <c r="U13" i="5"/>
  <c r="U12" i="5"/>
  <c r="U11" i="5"/>
  <c r="U10" i="5"/>
  <c r="U9" i="5"/>
  <c r="U8" i="5"/>
  <c r="U7" i="5"/>
  <c r="U6" i="5"/>
  <c r="U5" i="5"/>
  <c r="U4" i="5"/>
  <c r="U3" i="5"/>
  <c r="U2" i="5"/>
  <c r="E1" i="7"/>
  <c r="B25" i="3"/>
  <c r="W25" i="3" s="1"/>
  <c r="B23" i="3"/>
  <c r="V23" i="3" s="1"/>
  <c r="D27" i="3"/>
  <c r="D159" i="3"/>
  <c r="D26" i="3"/>
  <c r="D34" i="3"/>
  <c r="D29" i="3"/>
  <c r="D172" i="3"/>
  <c r="D171" i="3"/>
  <c r="D170" i="3"/>
  <c r="D169" i="3"/>
  <c r="D168" i="3"/>
  <c r="D167" i="3"/>
  <c r="D166" i="3"/>
  <c r="D165" i="3"/>
  <c r="D164" i="3"/>
  <c r="D163" i="3"/>
  <c r="D162" i="3"/>
  <c r="D161" i="3"/>
  <c r="D160" i="3"/>
  <c r="D158" i="3"/>
  <c r="D157" i="3"/>
  <c r="D156" i="3"/>
  <c r="D155" i="3"/>
  <c r="D154" i="3"/>
  <c r="D153" i="3"/>
  <c r="D152" i="3"/>
  <c r="D151" i="3"/>
  <c r="D150" i="3"/>
  <c r="D149" i="3"/>
  <c r="D148" i="3"/>
  <c r="D147" i="3"/>
  <c r="D146" i="3"/>
  <c r="D145" i="3"/>
  <c r="D144" i="3"/>
  <c r="D143" i="3"/>
  <c r="D142" i="3"/>
  <c r="D141" i="3"/>
  <c r="D140" i="3"/>
  <c r="D139" i="3"/>
  <c r="D138" i="3"/>
  <c r="D137" i="3"/>
  <c r="D136" i="3"/>
  <c r="D135" i="3"/>
  <c r="D134" i="3"/>
  <c r="D133" i="3"/>
  <c r="D132" i="3"/>
  <c r="D131" i="3"/>
  <c r="D130" i="3"/>
  <c r="D129" i="3"/>
  <c r="D128" i="3"/>
  <c r="D127" i="3"/>
  <c r="D126" i="3"/>
  <c r="D125" i="3"/>
  <c r="D124" i="3"/>
  <c r="D123" i="3"/>
  <c r="D122" i="3"/>
  <c r="D121" i="3"/>
  <c r="D120" i="3"/>
  <c r="D119" i="3"/>
  <c r="D118" i="3"/>
  <c r="D117" i="3"/>
  <c r="D116" i="3"/>
  <c r="D115" i="3"/>
  <c r="D114" i="3"/>
  <c r="D113" i="3"/>
  <c r="D112" i="3"/>
  <c r="D111" i="3"/>
  <c r="D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3" i="3"/>
  <c r="D32" i="3"/>
  <c r="D31" i="3"/>
  <c r="D30" i="3"/>
  <c r="D28" i="3"/>
  <c r="D25" i="3"/>
  <c r="D24" i="3"/>
  <c r="D23" i="3"/>
  <c r="D151" i="5"/>
  <c r="C151" i="5" s="1"/>
  <c r="E151" i="5"/>
  <c r="F151" i="5"/>
  <c r="G151" i="5"/>
  <c r="C172" i="3" s="1"/>
  <c r="H151" i="5"/>
  <c r="I151" i="5"/>
  <c r="J151" i="5"/>
  <c r="K151" i="5"/>
  <c r="L151" i="5"/>
  <c r="M151" i="5"/>
  <c r="N151" i="5"/>
  <c r="Z151" i="5" s="1"/>
  <c r="O151" i="5"/>
  <c r="P151" i="5"/>
  <c r="Q151" i="5"/>
  <c r="R151" i="5"/>
  <c r="S151" i="5"/>
  <c r="T151" i="5"/>
  <c r="D152" i="5"/>
  <c r="C152" i="5" s="1"/>
  <c r="E152" i="5"/>
  <c r="F152" i="5"/>
  <c r="G152" i="5"/>
  <c r="H152" i="5"/>
  <c r="I152" i="5"/>
  <c r="J152" i="5"/>
  <c r="K152" i="5"/>
  <c r="L152" i="5"/>
  <c r="M152" i="5"/>
  <c r="N152" i="5"/>
  <c r="Z152" i="5" s="1"/>
  <c r="O152" i="5"/>
  <c r="P152" i="5"/>
  <c r="Q152" i="5"/>
  <c r="R152" i="5"/>
  <c r="S152" i="5"/>
  <c r="T152" i="5"/>
  <c r="B172" i="3"/>
  <c r="S172" i="3" s="1"/>
  <c r="R172" i="3" s="1"/>
  <c r="B171" i="3"/>
  <c r="B170" i="3"/>
  <c r="U170" i="3" s="1"/>
  <c r="T170" i="3" s="1"/>
  <c r="B169" i="3"/>
  <c r="V169" i="3" s="1"/>
  <c r="B168" i="3"/>
  <c r="V168" i="3" s="1"/>
  <c r="B167" i="3"/>
  <c r="S167" i="3" s="1"/>
  <c r="R167" i="3" s="1"/>
  <c r="B166" i="3"/>
  <c r="S166" i="3" s="1"/>
  <c r="R166" i="3" s="1"/>
  <c r="B165" i="3"/>
  <c r="V165" i="3" s="1"/>
  <c r="B164" i="3"/>
  <c r="U164" i="3" s="1"/>
  <c r="T164" i="3" s="1"/>
  <c r="B163" i="3"/>
  <c r="B162" i="3"/>
  <c r="S162" i="3" s="1"/>
  <c r="R162" i="3" s="1"/>
  <c r="B161" i="3"/>
  <c r="V161" i="3" s="1"/>
  <c r="B160" i="3"/>
  <c r="V160" i="3" s="1"/>
  <c r="B159" i="3"/>
  <c r="S159" i="3" s="1"/>
  <c r="R159" i="3" s="1"/>
  <c r="B158" i="3"/>
  <c r="S158" i="3" s="1"/>
  <c r="R158" i="3" s="1"/>
  <c r="B157" i="3"/>
  <c r="S157" i="3" s="1"/>
  <c r="R157" i="3" s="1"/>
  <c r="B156" i="3"/>
  <c r="S156" i="3" s="1"/>
  <c r="R156" i="3" s="1"/>
  <c r="B155" i="3"/>
  <c r="B154" i="3"/>
  <c r="U154" i="3" s="1"/>
  <c r="T154" i="3" s="1"/>
  <c r="B153" i="3"/>
  <c r="S153" i="3" s="1"/>
  <c r="R153" i="3" s="1"/>
  <c r="B152" i="3"/>
  <c r="S152" i="3" s="1"/>
  <c r="R152" i="3" s="1"/>
  <c r="B151" i="3"/>
  <c r="S151" i="3" s="1"/>
  <c r="R151" i="3" s="1"/>
  <c r="B150" i="3"/>
  <c r="S150" i="3" s="1"/>
  <c r="R150" i="3" s="1"/>
  <c r="B149" i="3"/>
  <c r="S149" i="3" s="1"/>
  <c r="R149" i="3" s="1"/>
  <c r="B148" i="3"/>
  <c r="U148" i="3" s="1"/>
  <c r="T148" i="3" s="1"/>
  <c r="B147" i="3"/>
  <c r="B146" i="3"/>
  <c r="S146" i="3" s="1"/>
  <c r="R146" i="3" s="1"/>
  <c r="B145" i="3"/>
  <c r="U145" i="3" s="1"/>
  <c r="T145" i="3" s="1"/>
  <c r="B144" i="3"/>
  <c r="S144" i="3" s="1"/>
  <c r="R144" i="3" s="1"/>
  <c r="B143" i="3"/>
  <c r="U143" i="3" s="1"/>
  <c r="T143" i="3" s="1"/>
  <c r="B142" i="3"/>
  <c r="S142" i="3" s="1"/>
  <c r="R142" i="3" s="1"/>
  <c r="B141" i="3"/>
  <c r="S141" i="3" s="1"/>
  <c r="R141" i="3" s="1"/>
  <c r="B140" i="3"/>
  <c r="V140" i="3" s="1"/>
  <c r="B139" i="3"/>
  <c r="B138" i="3"/>
  <c r="W138" i="3" s="1"/>
  <c r="B137" i="3"/>
  <c r="S137" i="3" s="1"/>
  <c r="R137" i="3" s="1"/>
  <c r="B136" i="3"/>
  <c r="S136" i="3" s="1"/>
  <c r="R136" i="3" s="1"/>
  <c r="B135" i="3"/>
  <c r="S135" i="3" s="1"/>
  <c r="R135" i="3" s="1"/>
  <c r="B134" i="3"/>
  <c r="S134" i="3" s="1"/>
  <c r="R134" i="3" s="1"/>
  <c r="B133" i="3"/>
  <c r="S133" i="3" s="1"/>
  <c r="R133" i="3" s="1"/>
  <c r="B132" i="3"/>
  <c r="W132" i="3" s="1"/>
  <c r="B131" i="3"/>
  <c r="B130" i="3"/>
  <c r="S130" i="3" s="1"/>
  <c r="R130" i="3" s="1"/>
  <c r="B129" i="3"/>
  <c r="W129" i="3" s="1"/>
  <c r="B128" i="3"/>
  <c r="S128" i="3" s="1"/>
  <c r="R128" i="3" s="1"/>
  <c r="B127" i="3"/>
  <c r="U127" i="3" s="1"/>
  <c r="T127" i="3" s="1"/>
  <c r="B126" i="3"/>
  <c r="S126" i="3" s="1"/>
  <c r="R126" i="3" s="1"/>
  <c r="B125" i="3"/>
  <c r="S125" i="3" s="1"/>
  <c r="R125" i="3" s="1"/>
  <c r="B124" i="3"/>
  <c r="S124" i="3" s="1"/>
  <c r="R124" i="3" s="1"/>
  <c r="B123" i="3"/>
  <c r="B122" i="3"/>
  <c r="U122" i="3" s="1"/>
  <c r="T122" i="3" s="1"/>
  <c r="B121" i="3"/>
  <c r="S121" i="3" s="1"/>
  <c r="R121" i="3" s="1"/>
  <c r="B120" i="3"/>
  <c r="V120" i="3" s="1"/>
  <c r="B119" i="3"/>
  <c r="S119" i="3" s="1"/>
  <c r="R119" i="3" s="1"/>
  <c r="B118" i="3"/>
  <c r="S118" i="3" s="1"/>
  <c r="R118" i="3" s="1"/>
  <c r="B117" i="3"/>
  <c r="S117" i="3" s="1"/>
  <c r="R117" i="3" s="1"/>
  <c r="B116" i="3"/>
  <c r="U116" i="3" s="1"/>
  <c r="T116" i="3" s="1"/>
  <c r="B115" i="3"/>
  <c r="B114" i="3"/>
  <c r="S114" i="3" s="1"/>
  <c r="R114" i="3" s="1"/>
  <c r="B113" i="3"/>
  <c r="W113" i="3" s="1"/>
  <c r="B112" i="3"/>
  <c r="S112" i="3" s="1"/>
  <c r="R112" i="3" s="1"/>
  <c r="B111" i="3"/>
  <c r="S111" i="3" s="1"/>
  <c r="R111" i="3" s="1"/>
  <c r="B110" i="3"/>
  <c r="S110" i="3" s="1"/>
  <c r="R110" i="3" s="1"/>
  <c r="B109" i="3"/>
  <c r="S109" i="3" s="1"/>
  <c r="R109" i="3" s="1"/>
  <c r="B108" i="3"/>
  <c r="W108" i="3" s="1"/>
  <c r="B107" i="3"/>
  <c r="B106" i="3"/>
  <c r="V106" i="3" s="1"/>
  <c r="B105" i="3"/>
  <c r="W105" i="3" s="1"/>
  <c r="B104" i="3"/>
  <c r="V104" i="3" s="1"/>
  <c r="B103" i="3"/>
  <c r="S103" i="3" s="1"/>
  <c r="R103" i="3" s="1"/>
  <c r="B102" i="3"/>
  <c r="U102" i="3" s="1"/>
  <c r="T102" i="3" s="1"/>
  <c r="B101" i="3"/>
  <c r="S101" i="3" s="1"/>
  <c r="R101" i="3" s="1"/>
  <c r="B100" i="3"/>
  <c r="V100" i="3" s="1"/>
  <c r="B99" i="3"/>
  <c r="B98" i="3"/>
  <c r="V98" i="3" s="1"/>
  <c r="B97" i="3"/>
  <c r="U97" i="3" s="1"/>
  <c r="T97" i="3" s="1"/>
  <c r="B96" i="3"/>
  <c r="S96" i="3" s="1"/>
  <c r="R96" i="3" s="1"/>
  <c r="B95" i="3"/>
  <c r="U95" i="3" s="1"/>
  <c r="T95" i="3" s="1"/>
  <c r="B94" i="3"/>
  <c r="U94" i="3" s="1"/>
  <c r="T94" i="3" s="1"/>
  <c r="B93" i="3"/>
  <c r="S93" i="3" s="1"/>
  <c r="R93" i="3" s="1"/>
  <c r="B92" i="3"/>
  <c r="V92" i="3" s="1"/>
  <c r="B91" i="3"/>
  <c r="B90" i="3"/>
  <c r="U90" i="3" s="1"/>
  <c r="T90" i="3" s="1"/>
  <c r="B89" i="3"/>
  <c r="W89" i="3" s="1"/>
  <c r="B88" i="3"/>
  <c r="V88" i="3" s="1"/>
  <c r="B87" i="3"/>
  <c r="U87" i="3" s="1"/>
  <c r="T87" i="3" s="1"/>
  <c r="B86" i="3"/>
  <c r="U86" i="3" s="1"/>
  <c r="T86" i="3" s="1"/>
  <c r="B85" i="3"/>
  <c r="V85" i="3" s="1"/>
  <c r="B84" i="3"/>
  <c r="S84" i="3" s="1"/>
  <c r="R84" i="3" s="1"/>
  <c r="B83" i="3"/>
  <c r="B82" i="3"/>
  <c r="U82" i="3" s="1"/>
  <c r="T82" i="3" s="1"/>
  <c r="B81" i="3"/>
  <c r="S81" i="3" s="1"/>
  <c r="R81" i="3" s="1"/>
  <c r="B80" i="3"/>
  <c r="S80" i="3" s="1"/>
  <c r="R80" i="3" s="1"/>
  <c r="B79" i="3"/>
  <c r="U79" i="3" s="1"/>
  <c r="T79" i="3" s="1"/>
  <c r="B78" i="3"/>
  <c r="U78" i="3" s="1"/>
  <c r="T78" i="3" s="1"/>
  <c r="B77" i="3"/>
  <c r="V77" i="3" s="1"/>
  <c r="B76" i="3"/>
  <c r="U76" i="3" s="1"/>
  <c r="T76" i="3" s="1"/>
  <c r="B75" i="3"/>
  <c r="B74" i="3"/>
  <c r="S74" i="3" s="1"/>
  <c r="R74" i="3" s="1"/>
  <c r="B73" i="3"/>
  <c r="U73" i="3" s="1"/>
  <c r="T73" i="3" s="1"/>
  <c r="B72" i="3"/>
  <c r="V72" i="3" s="1"/>
  <c r="B71" i="3"/>
  <c r="U71" i="3" s="1"/>
  <c r="T71" i="3" s="1"/>
  <c r="B70" i="3"/>
  <c r="U70" i="3" s="1"/>
  <c r="T70" i="3" s="1"/>
  <c r="B69" i="3"/>
  <c r="S69" i="3" s="1"/>
  <c r="R69" i="3" s="1"/>
  <c r="B68" i="3"/>
  <c r="V68" i="3" s="1"/>
  <c r="B67" i="3"/>
  <c r="B66" i="3"/>
  <c r="S66" i="3" s="1"/>
  <c r="R66" i="3" s="1"/>
  <c r="B65" i="3"/>
  <c r="U65" i="3" s="1"/>
  <c r="T65" i="3" s="1"/>
  <c r="B64" i="3"/>
  <c r="S64" i="3" s="1"/>
  <c r="R64" i="3" s="1"/>
  <c r="B63" i="3"/>
  <c r="U63" i="3" s="1"/>
  <c r="T63" i="3" s="1"/>
  <c r="B62" i="3"/>
  <c r="U62" i="3" s="1"/>
  <c r="T62" i="3" s="1"/>
  <c r="B61" i="3"/>
  <c r="W61" i="3" s="1"/>
  <c r="B60" i="3"/>
  <c r="S60" i="3" s="1"/>
  <c r="B59" i="3"/>
  <c r="B58" i="3"/>
  <c r="S58" i="3" s="1"/>
  <c r="B57" i="3"/>
  <c r="U57" i="3" s="1"/>
  <c r="T57" i="3" s="1"/>
  <c r="B56" i="3"/>
  <c r="S56" i="3" s="1"/>
  <c r="B55" i="3"/>
  <c r="V55" i="3" s="1"/>
  <c r="B54" i="3"/>
  <c r="S54" i="3" s="1"/>
  <c r="B53" i="3"/>
  <c r="S53" i="3" s="1"/>
  <c r="R53" i="3" s="1"/>
  <c r="B52" i="3"/>
  <c r="S52" i="3" s="1"/>
  <c r="B51" i="3"/>
  <c r="B50" i="3"/>
  <c r="V50" i="3" s="1"/>
  <c r="B49" i="3"/>
  <c r="V49" i="3" s="1"/>
  <c r="B48" i="3"/>
  <c r="S48" i="3" s="1"/>
  <c r="R48" i="3" s="1"/>
  <c r="B47" i="3"/>
  <c r="U47" i="3" s="1"/>
  <c r="T47" i="3" s="1"/>
  <c r="B46" i="3"/>
  <c r="U46" i="3" s="1"/>
  <c r="T46" i="3" s="1"/>
  <c r="B45" i="3"/>
  <c r="S45" i="3" s="1"/>
  <c r="R45" i="3" s="1"/>
  <c r="B44" i="3"/>
  <c r="U44" i="3" s="1"/>
  <c r="T44" i="3" s="1"/>
  <c r="B43" i="3"/>
  <c r="B42" i="3"/>
  <c r="U42" i="3" s="1"/>
  <c r="T42" i="3" s="1"/>
  <c r="B41" i="3"/>
  <c r="W41" i="3" s="1"/>
  <c r="B40" i="3"/>
  <c r="U40" i="3" s="1"/>
  <c r="T40" i="3" s="1"/>
  <c r="B39" i="3"/>
  <c r="U39" i="3" s="1"/>
  <c r="T39" i="3" s="1"/>
  <c r="B38" i="3"/>
  <c r="S38" i="3" s="1"/>
  <c r="R38" i="3" s="1"/>
  <c r="B37" i="3"/>
  <c r="W37" i="3" s="1"/>
  <c r="B36" i="3"/>
  <c r="W36" i="3" s="1"/>
  <c r="B35" i="3"/>
  <c r="X35" i="3" s="1"/>
  <c r="B34" i="3"/>
  <c r="S34" i="3" s="1"/>
  <c r="B33" i="3"/>
  <c r="S33" i="3" s="1"/>
  <c r="R33" i="3" s="1"/>
  <c r="B32" i="3"/>
  <c r="U32" i="3" s="1"/>
  <c r="T32" i="3" s="1"/>
  <c r="B31" i="3"/>
  <c r="U31" i="3" s="1"/>
  <c r="T31" i="3" s="1"/>
  <c r="B30" i="3"/>
  <c r="S30" i="3" s="1"/>
  <c r="R30" i="3" s="1"/>
  <c r="B29" i="3"/>
  <c r="X29" i="3" s="1"/>
  <c r="B28" i="3"/>
  <c r="S28" i="3" s="1"/>
  <c r="B27" i="3"/>
  <c r="X27" i="3" s="1"/>
  <c r="B26" i="3"/>
  <c r="U26" i="3" s="1"/>
  <c r="T26" i="3" s="1"/>
  <c r="B24" i="3"/>
  <c r="U24" i="3" s="1"/>
  <c r="T24" i="3" s="1"/>
  <c r="D3" i="5"/>
  <c r="C3" i="5" s="1"/>
  <c r="F3" i="5"/>
  <c r="G3" i="5"/>
  <c r="C24" i="3" s="1"/>
  <c r="H3" i="5"/>
  <c r="I3" i="5"/>
  <c r="J3" i="5"/>
  <c r="K3" i="5"/>
  <c r="L3" i="5"/>
  <c r="M3" i="5"/>
  <c r="N3" i="5"/>
  <c r="Z3" i="5" s="1"/>
  <c r="O3" i="5"/>
  <c r="P3" i="5"/>
  <c r="Q3" i="5"/>
  <c r="R3" i="5"/>
  <c r="S3" i="5"/>
  <c r="T3" i="5"/>
  <c r="D4" i="5"/>
  <c r="C4" i="5" s="1"/>
  <c r="E4" i="5"/>
  <c r="F4" i="5"/>
  <c r="G4" i="5"/>
  <c r="C25" i="3" s="1"/>
  <c r="H4" i="5"/>
  <c r="I4" i="5"/>
  <c r="J4" i="5"/>
  <c r="K4" i="5"/>
  <c r="L4" i="5"/>
  <c r="M4" i="5"/>
  <c r="N4" i="5"/>
  <c r="Z4" i="5" s="1"/>
  <c r="O4" i="5"/>
  <c r="P4" i="5"/>
  <c r="Q4" i="5"/>
  <c r="R4" i="5"/>
  <c r="S4" i="5"/>
  <c r="T4" i="5"/>
  <c r="D5" i="5"/>
  <c r="C5" i="5" s="1"/>
  <c r="E5" i="5"/>
  <c r="F5" i="5"/>
  <c r="G5" i="5"/>
  <c r="C26" i="3" s="1"/>
  <c r="H5" i="5"/>
  <c r="I5" i="5"/>
  <c r="J5" i="5"/>
  <c r="K5" i="5"/>
  <c r="L5" i="5"/>
  <c r="M5" i="5"/>
  <c r="N5" i="5"/>
  <c r="Z5" i="5" s="1"/>
  <c r="O5" i="5"/>
  <c r="P5" i="5"/>
  <c r="Q5" i="5"/>
  <c r="R5" i="5"/>
  <c r="S5" i="5"/>
  <c r="T5" i="5"/>
  <c r="D6" i="5"/>
  <c r="C6" i="5" s="1"/>
  <c r="E6" i="5"/>
  <c r="F6" i="5"/>
  <c r="G6" i="5"/>
  <c r="C27" i="3" s="1"/>
  <c r="H6" i="5"/>
  <c r="I6" i="5"/>
  <c r="J6" i="5"/>
  <c r="K6" i="5"/>
  <c r="L6" i="5"/>
  <c r="M6" i="5"/>
  <c r="N6" i="5"/>
  <c r="Z6" i="5" s="1"/>
  <c r="O6" i="5"/>
  <c r="P6" i="5"/>
  <c r="Q6" i="5"/>
  <c r="R6" i="5"/>
  <c r="S6" i="5"/>
  <c r="T6" i="5"/>
  <c r="D7" i="5"/>
  <c r="C7" i="5" s="1"/>
  <c r="E7" i="5"/>
  <c r="F7" i="5"/>
  <c r="G7" i="5"/>
  <c r="C28" i="3" s="1"/>
  <c r="H7" i="5"/>
  <c r="I7" i="5"/>
  <c r="J7" i="5"/>
  <c r="K7" i="5"/>
  <c r="L7" i="5"/>
  <c r="M7" i="5"/>
  <c r="N7" i="5"/>
  <c r="O7" i="5"/>
  <c r="P7" i="5"/>
  <c r="Q7" i="5"/>
  <c r="R7" i="5"/>
  <c r="S7" i="5"/>
  <c r="T7" i="5"/>
  <c r="D8" i="5"/>
  <c r="C8" i="5" s="1"/>
  <c r="E8" i="5"/>
  <c r="F8" i="5"/>
  <c r="G8" i="5"/>
  <c r="C29" i="3" s="1"/>
  <c r="H8" i="5"/>
  <c r="I8" i="5"/>
  <c r="J8" i="5"/>
  <c r="K8" i="5"/>
  <c r="L8" i="5"/>
  <c r="M8" i="5"/>
  <c r="N8" i="5"/>
  <c r="Z8" i="5" s="1"/>
  <c r="O8" i="5"/>
  <c r="P8" i="5"/>
  <c r="Q8" i="5"/>
  <c r="R8" i="5"/>
  <c r="S8" i="5"/>
  <c r="T8" i="5"/>
  <c r="D9" i="5"/>
  <c r="E9" i="5"/>
  <c r="F9" i="5"/>
  <c r="G9" i="5"/>
  <c r="C30" i="3" s="1"/>
  <c r="H9" i="5"/>
  <c r="I9" i="5"/>
  <c r="J9" i="5"/>
  <c r="K9" i="5"/>
  <c r="L9" i="5"/>
  <c r="M9" i="5"/>
  <c r="N9" i="5"/>
  <c r="Z9" i="5" s="1"/>
  <c r="O9" i="5"/>
  <c r="P9" i="5"/>
  <c r="Q9" i="5"/>
  <c r="R9" i="5"/>
  <c r="S9" i="5"/>
  <c r="T9" i="5"/>
  <c r="D10" i="5"/>
  <c r="C10" i="5" s="1"/>
  <c r="E10" i="5"/>
  <c r="F10" i="5"/>
  <c r="G10" i="5"/>
  <c r="C31" i="3" s="1"/>
  <c r="H10" i="5"/>
  <c r="I10" i="5"/>
  <c r="J10" i="5"/>
  <c r="K10" i="5"/>
  <c r="L10" i="5"/>
  <c r="M10" i="5"/>
  <c r="N10" i="5"/>
  <c r="Z10" i="5" s="1"/>
  <c r="O10" i="5"/>
  <c r="P10" i="5"/>
  <c r="Q10" i="5"/>
  <c r="R10" i="5"/>
  <c r="S10" i="5"/>
  <c r="T10" i="5"/>
  <c r="D11" i="5"/>
  <c r="C11" i="5" s="1"/>
  <c r="E11" i="5"/>
  <c r="F11" i="5"/>
  <c r="G11" i="5"/>
  <c r="C32" i="3" s="1"/>
  <c r="H11" i="5"/>
  <c r="I11" i="5"/>
  <c r="J11" i="5"/>
  <c r="K11" i="5"/>
  <c r="L11" i="5"/>
  <c r="M11" i="5"/>
  <c r="N11" i="5"/>
  <c r="Z11" i="5" s="1"/>
  <c r="O11" i="5"/>
  <c r="P11" i="5"/>
  <c r="Q11" i="5"/>
  <c r="R11" i="5"/>
  <c r="S11" i="5"/>
  <c r="T11" i="5"/>
  <c r="D12" i="5"/>
  <c r="C12" i="5" s="1"/>
  <c r="E12" i="5"/>
  <c r="F12" i="5"/>
  <c r="G12" i="5"/>
  <c r="C33" i="3" s="1"/>
  <c r="H12" i="5"/>
  <c r="I12" i="5"/>
  <c r="J12" i="5"/>
  <c r="K12" i="5"/>
  <c r="L12" i="5"/>
  <c r="M12" i="5"/>
  <c r="N12" i="5"/>
  <c r="Z12" i="5" s="1"/>
  <c r="O12" i="5"/>
  <c r="P12" i="5"/>
  <c r="Q12" i="5"/>
  <c r="R12" i="5"/>
  <c r="S12" i="5"/>
  <c r="T12" i="5"/>
  <c r="D13" i="5"/>
  <c r="C13" i="5" s="1"/>
  <c r="E13" i="5"/>
  <c r="F13" i="5"/>
  <c r="G13" i="5"/>
  <c r="C34" i="3" s="1"/>
  <c r="H13" i="5"/>
  <c r="I13" i="5"/>
  <c r="J13" i="5"/>
  <c r="K13" i="5"/>
  <c r="L13" i="5"/>
  <c r="M13" i="5"/>
  <c r="N13" i="5"/>
  <c r="Z13" i="5" s="1"/>
  <c r="O13" i="5"/>
  <c r="P13" i="5"/>
  <c r="Q13" i="5"/>
  <c r="R13" i="5"/>
  <c r="S13" i="5"/>
  <c r="T13" i="5"/>
  <c r="D14" i="5"/>
  <c r="C14" i="5" s="1"/>
  <c r="E14" i="5"/>
  <c r="F14" i="5"/>
  <c r="G14" i="5"/>
  <c r="C35" i="3" s="1"/>
  <c r="H14" i="5"/>
  <c r="I14" i="5"/>
  <c r="J14" i="5"/>
  <c r="K14" i="5"/>
  <c r="L14" i="5"/>
  <c r="M14" i="5"/>
  <c r="N14" i="5"/>
  <c r="Z14" i="5" s="1"/>
  <c r="O14" i="5"/>
  <c r="P14" i="5"/>
  <c r="Q14" i="5"/>
  <c r="R14" i="5"/>
  <c r="S14" i="5"/>
  <c r="T14" i="5"/>
  <c r="D15" i="5"/>
  <c r="C15" i="5" s="1"/>
  <c r="E15" i="5"/>
  <c r="F15" i="5"/>
  <c r="G15" i="5"/>
  <c r="C36" i="3" s="1"/>
  <c r="H15" i="5"/>
  <c r="I15" i="5"/>
  <c r="J15" i="5"/>
  <c r="K15" i="5"/>
  <c r="L15" i="5"/>
  <c r="M15" i="5"/>
  <c r="N15" i="5"/>
  <c r="Z15" i="5" s="1"/>
  <c r="O15" i="5"/>
  <c r="P15" i="5"/>
  <c r="Q15" i="5"/>
  <c r="R15" i="5"/>
  <c r="S15" i="5"/>
  <c r="T15" i="5"/>
  <c r="D16" i="5"/>
  <c r="C16" i="5" s="1"/>
  <c r="E16" i="5"/>
  <c r="F16" i="5"/>
  <c r="G16" i="5"/>
  <c r="C37" i="3" s="1"/>
  <c r="H16" i="5"/>
  <c r="I16" i="5"/>
  <c r="J16" i="5"/>
  <c r="K16" i="5"/>
  <c r="L16" i="5"/>
  <c r="M16" i="5"/>
  <c r="N16" i="5"/>
  <c r="Z16" i="5" s="1"/>
  <c r="O16" i="5"/>
  <c r="P16" i="5"/>
  <c r="Q16" i="5"/>
  <c r="R16" i="5"/>
  <c r="S16" i="5"/>
  <c r="T16" i="5"/>
  <c r="D17" i="5"/>
  <c r="E17" i="5"/>
  <c r="F17" i="5"/>
  <c r="G17" i="5"/>
  <c r="C38" i="3" s="1"/>
  <c r="H17" i="5"/>
  <c r="I17" i="5"/>
  <c r="J17" i="5"/>
  <c r="K17" i="5"/>
  <c r="L17" i="5"/>
  <c r="M17" i="5"/>
  <c r="N17" i="5"/>
  <c r="Z17" i="5" s="1"/>
  <c r="O17" i="5"/>
  <c r="P17" i="5"/>
  <c r="Q17" i="5"/>
  <c r="R17" i="5"/>
  <c r="S17" i="5"/>
  <c r="T17" i="5"/>
  <c r="D18" i="5"/>
  <c r="E18" i="5"/>
  <c r="F18" i="5"/>
  <c r="G18" i="5"/>
  <c r="C39" i="3" s="1"/>
  <c r="H18" i="5"/>
  <c r="I18" i="5"/>
  <c r="J18" i="5"/>
  <c r="K18" i="5"/>
  <c r="L18" i="5"/>
  <c r="M18" i="5"/>
  <c r="N18" i="5"/>
  <c r="Z18" i="5" s="1"/>
  <c r="O18" i="5"/>
  <c r="P18" i="5"/>
  <c r="Q18" i="5"/>
  <c r="R18" i="5"/>
  <c r="S18" i="5"/>
  <c r="T18" i="5"/>
  <c r="D19" i="5"/>
  <c r="C19" i="5" s="1"/>
  <c r="E19" i="5"/>
  <c r="F19" i="5"/>
  <c r="G19" i="5"/>
  <c r="C40" i="3" s="1"/>
  <c r="H19" i="5"/>
  <c r="I19" i="5"/>
  <c r="J19" i="5"/>
  <c r="K19" i="5"/>
  <c r="L19" i="5"/>
  <c r="M19" i="5"/>
  <c r="N19" i="5"/>
  <c r="Z19" i="5" s="1"/>
  <c r="O19" i="5"/>
  <c r="P19" i="5"/>
  <c r="Q19" i="5"/>
  <c r="R19" i="5"/>
  <c r="S19" i="5"/>
  <c r="T19" i="5"/>
  <c r="D20" i="5"/>
  <c r="C20" i="5" s="1"/>
  <c r="E20" i="5"/>
  <c r="F20" i="5"/>
  <c r="G20" i="5"/>
  <c r="C41" i="3" s="1"/>
  <c r="H20" i="5"/>
  <c r="I20" i="5"/>
  <c r="J20" i="5"/>
  <c r="K20" i="5"/>
  <c r="L20" i="5"/>
  <c r="M20" i="5"/>
  <c r="N20" i="5"/>
  <c r="Z20" i="5" s="1"/>
  <c r="O20" i="5"/>
  <c r="P20" i="5"/>
  <c r="Q20" i="5"/>
  <c r="R20" i="5"/>
  <c r="S20" i="5"/>
  <c r="T20" i="5"/>
  <c r="D21" i="5"/>
  <c r="C21" i="5" s="1"/>
  <c r="E21" i="5"/>
  <c r="F21" i="5"/>
  <c r="G21" i="5"/>
  <c r="C42" i="3" s="1"/>
  <c r="H21" i="5"/>
  <c r="I21" i="5"/>
  <c r="J21" i="5"/>
  <c r="K21" i="5"/>
  <c r="L21" i="5"/>
  <c r="M21" i="5"/>
  <c r="N21" i="5"/>
  <c r="Z21" i="5" s="1"/>
  <c r="O21" i="5"/>
  <c r="P21" i="5"/>
  <c r="Q21" i="5"/>
  <c r="R21" i="5"/>
  <c r="S21" i="5"/>
  <c r="T21" i="5"/>
  <c r="D22" i="5"/>
  <c r="C22" i="5" s="1"/>
  <c r="E22" i="5"/>
  <c r="F22" i="5"/>
  <c r="G22" i="5"/>
  <c r="C43" i="3" s="1"/>
  <c r="H22" i="5"/>
  <c r="I22" i="5"/>
  <c r="J22" i="5"/>
  <c r="K22" i="5"/>
  <c r="L22" i="5"/>
  <c r="M22" i="5"/>
  <c r="N22" i="5"/>
  <c r="Z22" i="5" s="1"/>
  <c r="O22" i="5"/>
  <c r="P22" i="5"/>
  <c r="Q22" i="5"/>
  <c r="R22" i="5"/>
  <c r="S22" i="5"/>
  <c r="T22" i="5"/>
  <c r="D23" i="5"/>
  <c r="C23" i="5" s="1"/>
  <c r="E23" i="5"/>
  <c r="F23" i="5"/>
  <c r="G23" i="5"/>
  <c r="C44" i="3" s="1"/>
  <c r="H23" i="5"/>
  <c r="I23" i="5"/>
  <c r="J23" i="5"/>
  <c r="K23" i="5"/>
  <c r="L23" i="5"/>
  <c r="M23" i="5"/>
  <c r="N23" i="5"/>
  <c r="Z23" i="5" s="1"/>
  <c r="O23" i="5"/>
  <c r="P23" i="5"/>
  <c r="Q23" i="5"/>
  <c r="R23" i="5"/>
  <c r="S23" i="5"/>
  <c r="T23" i="5"/>
  <c r="D24" i="5"/>
  <c r="C24" i="5" s="1"/>
  <c r="E24" i="5"/>
  <c r="F24" i="5"/>
  <c r="G24" i="5"/>
  <c r="C45" i="3" s="1"/>
  <c r="H24" i="5"/>
  <c r="I24" i="5"/>
  <c r="J24" i="5"/>
  <c r="K24" i="5"/>
  <c r="L24" i="5"/>
  <c r="M24" i="5"/>
  <c r="N24" i="5"/>
  <c r="Z24" i="5" s="1"/>
  <c r="O24" i="5"/>
  <c r="P24" i="5"/>
  <c r="Q24" i="5"/>
  <c r="R24" i="5"/>
  <c r="S24" i="5"/>
  <c r="T24" i="5"/>
  <c r="D25" i="5"/>
  <c r="C25" i="5" s="1"/>
  <c r="E25" i="5"/>
  <c r="F25" i="5"/>
  <c r="G25" i="5"/>
  <c r="C46" i="3" s="1"/>
  <c r="H25" i="5"/>
  <c r="I25" i="5"/>
  <c r="J25" i="5"/>
  <c r="K25" i="5"/>
  <c r="L25" i="5"/>
  <c r="M25" i="5"/>
  <c r="N25" i="5"/>
  <c r="Z25" i="5" s="1"/>
  <c r="O25" i="5"/>
  <c r="P25" i="5"/>
  <c r="Q25" i="5"/>
  <c r="R25" i="5"/>
  <c r="S25" i="5"/>
  <c r="T25" i="5"/>
  <c r="D26" i="5"/>
  <c r="C26" i="5" s="1"/>
  <c r="E26" i="5"/>
  <c r="F26" i="5"/>
  <c r="G26" i="5"/>
  <c r="C47" i="3" s="1"/>
  <c r="H26" i="5"/>
  <c r="I26" i="5"/>
  <c r="J26" i="5"/>
  <c r="K26" i="5"/>
  <c r="L26" i="5"/>
  <c r="M26" i="5"/>
  <c r="N26" i="5"/>
  <c r="Z26" i="5" s="1"/>
  <c r="O26" i="5"/>
  <c r="P26" i="5"/>
  <c r="Q26" i="5"/>
  <c r="R26" i="5"/>
  <c r="S26" i="5"/>
  <c r="T26" i="5"/>
  <c r="D27" i="5"/>
  <c r="C27" i="5" s="1"/>
  <c r="E27" i="5"/>
  <c r="F27" i="5"/>
  <c r="G27" i="5"/>
  <c r="C48" i="3" s="1"/>
  <c r="H27" i="5"/>
  <c r="I27" i="5"/>
  <c r="J27" i="5"/>
  <c r="K27" i="5"/>
  <c r="L27" i="5"/>
  <c r="M27" i="5"/>
  <c r="N27" i="5"/>
  <c r="Z27" i="5" s="1"/>
  <c r="O27" i="5"/>
  <c r="P27" i="5"/>
  <c r="Q27" i="5"/>
  <c r="R27" i="5"/>
  <c r="S27" i="5"/>
  <c r="T27" i="5"/>
  <c r="D28" i="5"/>
  <c r="C28" i="5" s="1"/>
  <c r="E28" i="5"/>
  <c r="F28" i="5"/>
  <c r="G28" i="5"/>
  <c r="C49" i="3" s="1"/>
  <c r="H28" i="5"/>
  <c r="I28" i="5"/>
  <c r="J28" i="5"/>
  <c r="K28" i="5"/>
  <c r="L28" i="5"/>
  <c r="M28" i="5"/>
  <c r="N28" i="5"/>
  <c r="Z28" i="5" s="1"/>
  <c r="O28" i="5"/>
  <c r="P28" i="5"/>
  <c r="Q28" i="5"/>
  <c r="R28" i="5"/>
  <c r="S28" i="5"/>
  <c r="T28" i="5"/>
  <c r="D29" i="5"/>
  <c r="C29" i="5" s="1"/>
  <c r="E29" i="5"/>
  <c r="F29" i="5"/>
  <c r="G29" i="5"/>
  <c r="C50" i="3" s="1"/>
  <c r="H29" i="5"/>
  <c r="I29" i="5"/>
  <c r="J29" i="5"/>
  <c r="K29" i="5"/>
  <c r="L29" i="5"/>
  <c r="M29" i="5"/>
  <c r="N29" i="5"/>
  <c r="Z29" i="5" s="1"/>
  <c r="O29" i="5"/>
  <c r="P29" i="5"/>
  <c r="Q29" i="5"/>
  <c r="R29" i="5"/>
  <c r="S29" i="5"/>
  <c r="T29" i="5"/>
  <c r="D30" i="5"/>
  <c r="C30" i="5" s="1"/>
  <c r="E30" i="5"/>
  <c r="F30" i="5"/>
  <c r="G30" i="5"/>
  <c r="C51" i="3" s="1"/>
  <c r="H30" i="5"/>
  <c r="I30" i="5"/>
  <c r="J30" i="5"/>
  <c r="K30" i="5"/>
  <c r="L30" i="5"/>
  <c r="M30" i="5"/>
  <c r="N30" i="5"/>
  <c r="Z30" i="5" s="1"/>
  <c r="O30" i="5"/>
  <c r="P30" i="5"/>
  <c r="Q30" i="5"/>
  <c r="R30" i="5"/>
  <c r="S30" i="5"/>
  <c r="T30" i="5"/>
  <c r="D31" i="5"/>
  <c r="C31" i="5" s="1"/>
  <c r="E31" i="5"/>
  <c r="F31" i="5"/>
  <c r="G31" i="5"/>
  <c r="C52" i="3" s="1"/>
  <c r="H31" i="5"/>
  <c r="I31" i="5"/>
  <c r="J31" i="5"/>
  <c r="K31" i="5"/>
  <c r="L31" i="5"/>
  <c r="M31" i="5"/>
  <c r="N31" i="5"/>
  <c r="Z31" i="5" s="1"/>
  <c r="O31" i="5"/>
  <c r="P31" i="5"/>
  <c r="Q31" i="5"/>
  <c r="R31" i="5"/>
  <c r="S31" i="5"/>
  <c r="T31" i="5"/>
  <c r="D32" i="5"/>
  <c r="C32" i="5" s="1"/>
  <c r="E32" i="5"/>
  <c r="F32" i="5"/>
  <c r="G32" i="5"/>
  <c r="C53" i="3" s="1"/>
  <c r="H32" i="5"/>
  <c r="I32" i="5"/>
  <c r="J32" i="5"/>
  <c r="K32" i="5"/>
  <c r="L32" i="5"/>
  <c r="M32" i="5"/>
  <c r="N32" i="5"/>
  <c r="Z32" i="5" s="1"/>
  <c r="O32" i="5"/>
  <c r="P32" i="5"/>
  <c r="Q32" i="5"/>
  <c r="R32" i="5"/>
  <c r="S32" i="5"/>
  <c r="T32" i="5"/>
  <c r="D33" i="5"/>
  <c r="C33" i="5" s="1"/>
  <c r="E33" i="5"/>
  <c r="F33" i="5"/>
  <c r="G33" i="5"/>
  <c r="C54" i="3" s="1"/>
  <c r="H33" i="5"/>
  <c r="I33" i="5"/>
  <c r="J33" i="5"/>
  <c r="K33" i="5"/>
  <c r="L33" i="5"/>
  <c r="M33" i="5"/>
  <c r="N33" i="5"/>
  <c r="Z33" i="5" s="1"/>
  <c r="O33" i="5"/>
  <c r="P33" i="5"/>
  <c r="Q33" i="5"/>
  <c r="R33" i="5"/>
  <c r="S33" i="5"/>
  <c r="T33" i="5"/>
  <c r="D34" i="5"/>
  <c r="C34" i="5" s="1"/>
  <c r="E34" i="5"/>
  <c r="F34" i="5"/>
  <c r="G34" i="5"/>
  <c r="C55" i="3" s="1"/>
  <c r="H34" i="5"/>
  <c r="I34" i="5"/>
  <c r="J34" i="5"/>
  <c r="K34" i="5"/>
  <c r="L34" i="5"/>
  <c r="M34" i="5"/>
  <c r="N34" i="5"/>
  <c r="Z34" i="5" s="1"/>
  <c r="O34" i="5"/>
  <c r="P34" i="5"/>
  <c r="Q34" i="5"/>
  <c r="R34" i="5"/>
  <c r="S34" i="5"/>
  <c r="T34" i="5"/>
  <c r="D35" i="5"/>
  <c r="C35" i="5" s="1"/>
  <c r="E35" i="5"/>
  <c r="F35" i="5"/>
  <c r="G35" i="5"/>
  <c r="C56" i="3" s="1"/>
  <c r="H35" i="5"/>
  <c r="I35" i="5"/>
  <c r="J35" i="5"/>
  <c r="K35" i="5"/>
  <c r="L35" i="5"/>
  <c r="M35" i="5"/>
  <c r="N35" i="5"/>
  <c r="Z35" i="5" s="1"/>
  <c r="O35" i="5"/>
  <c r="P35" i="5"/>
  <c r="Q35" i="5"/>
  <c r="R35" i="5"/>
  <c r="S35" i="5"/>
  <c r="T35" i="5"/>
  <c r="D36" i="5"/>
  <c r="C36" i="5" s="1"/>
  <c r="E36" i="5"/>
  <c r="F36" i="5"/>
  <c r="G36" i="5"/>
  <c r="C57" i="3" s="1"/>
  <c r="H36" i="5"/>
  <c r="I36" i="5"/>
  <c r="J36" i="5"/>
  <c r="K36" i="5"/>
  <c r="L36" i="5"/>
  <c r="M36" i="5"/>
  <c r="N36" i="5"/>
  <c r="Z36" i="5" s="1"/>
  <c r="O36" i="5"/>
  <c r="P36" i="5"/>
  <c r="Q36" i="5"/>
  <c r="R36" i="5"/>
  <c r="S36" i="5"/>
  <c r="T36" i="5"/>
  <c r="D37" i="5"/>
  <c r="C37" i="5" s="1"/>
  <c r="E37" i="5"/>
  <c r="F37" i="5"/>
  <c r="G37" i="5"/>
  <c r="C58" i="3" s="1"/>
  <c r="H37" i="5"/>
  <c r="I37" i="5"/>
  <c r="J37" i="5"/>
  <c r="K37" i="5"/>
  <c r="L37" i="5"/>
  <c r="M37" i="5"/>
  <c r="N37" i="5"/>
  <c r="Z37" i="5" s="1"/>
  <c r="O37" i="5"/>
  <c r="P37" i="5"/>
  <c r="Q37" i="5"/>
  <c r="R37" i="5"/>
  <c r="S37" i="5"/>
  <c r="T37" i="5"/>
  <c r="D38" i="5"/>
  <c r="C38" i="5" s="1"/>
  <c r="E38" i="5"/>
  <c r="F38" i="5"/>
  <c r="G38" i="5"/>
  <c r="C59" i="3" s="1"/>
  <c r="H38" i="5"/>
  <c r="I38" i="5"/>
  <c r="J38" i="5"/>
  <c r="K38" i="5"/>
  <c r="L38" i="5"/>
  <c r="M38" i="5"/>
  <c r="N38" i="5"/>
  <c r="Z38" i="5" s="1"/>
  <c r="O38" i="5"/>
  <c r="P38" i="5"/>
  <c r="Q38" i="5"/>
  <c r="R38" i="5"/>
  <c r="S38" i="5"/>
  <c r="T38" i="5"/>
  <c r="D39" i="5"/>
  <c r="C39" i="5" s="1"/>
  <c r="E39" i="5"/>
  <c r="F39" i="5"/>
  <c r="G39" i="5"/>
  <c r="C60" i="3" s="1"/>
  <c r="H39" i="5"/>
  <c r="I39" i="5"/>
  <c r="J39" i="5"/>
  <c r="K39" i="5"/>
  <c r="L39" i="5"/>
  <c r="M39" i="5"/>
  <c r="N39" i="5"/>
  <c r="Z39" i="5" s="1"/>
  <c r="O39" i="5"/>
  <c r="P39" i="5"/>
  <c r="Q39" i="5"/>
  <c r="R39" i="5"/>
  <c r="S39" i="5"/>
  <c r="T39" i="5"/>
  <c r="D40" i="5"/>
  <c r="C40" i="5" s="1"/>
  <c r="E40" i="5"/>
  <c r="F40" i="5"/>
  <c r="G40" i="5"/>
  <c r="C61" i="3" s="1"/>
  <c r="H40" i="5"/>
  <c r="I40" i="5"/>
  <c r="J40" i="5"/>
  <c r="K40" i="5"/>
  <c r="L40" i="5"/>
  <c r="M40" i="5"/>
  <c r="N40" i="5"/>
  <c r="Z40" i="5" s="1"/>
  <c r="O40" i="5"/>
  <c r="P40" i="5"/>
  <c r="Q40" i="5"/>
  <c r="R40" i="5"/>
  <c r="S40" i="5"/>
  <c r="T40" i="5"/>
  <c r="D41" i="5"/>
  <c r="C41" i="5" s="1"/>
  <c r="E41" i="5"/>
  <c r="F41" i="5"/>
  <c r="G41" i="5"/>
  <c r="C62" i="3" s="1"/>
  <c r="H41" i="5"/>
  <c r="I41" i="5"/>
  <c r="J41" i="5"/>
  <c r="K41" i="5"/>
  <c r="L41" i="5"/>
  <c r="M41" i="5"/>
  <c r="N41" i="5"/>
  <c r="Z41" i="5" s="1"/>
  <c r="O41" i="5"/>
  <c r="P41" i="5"/>
  <c r="Q41" i="5"/>
  <c r="R41" i="5"/>
  <c r="S41" i="5"/>
  <c r="T41" i="5"/>
  <c r="D42" i="5"/>
  <c r="C42" i="5" s="1"/>
  <c r="E42" i="5"/>
  <c r="F42" i="5"/>
  <c r="G42" i="5"/>
  <c r="C63" i="3" s="1"/>
  <c r="H42" i="5"/>
  <c r="I42" i="5"/>
  <c r="J42" i="5"/>
  <c r="K42" i="5"/>
  <c r="L42" i="5"/>
  <c r="M42" i="5"/>
  <c r="N42" i="5"/>
  <c r="Z42" i="5" s="1"/>
  <c r="O42" i="5"/>
  <c r="P42" i="5"/>
  <c r="Q42" i="5"/>
  <c r="R42" i="5"/>
  <c r="S42" i="5"/>
  <c r="T42" i="5"/>
  <c r="D43" i="5"/>
  <c r="C43" i="5" s="1"/>
  <c r="E43" i="5"/>
  <c r="F43" i="5"/>
  <c r="G43" i="5"/>
  <c r="C64" i="3" s="1"/>
  <c r="H43" i="5"/>
  <c r="I43" i="5"/>
  <c r="J43" i="5"/>
  <c r="K43" i="5"/>
  <c r="L43" i="5"/>
  <c r="M43" i="5"/>
  <c r="N43" i="5"/>
  <c r="Z43" i="5" s="1"/>
  <c r="O43" i="5"/>
  <c r="P43" i="5"/>
  <c r="Q43" i="5"/>
  <c r="R43" i="5"/>
  <c r="S43" i="5"/>
  <c r="T43" i="5"/>
  <c r="D44" i="5"/>
  <c r="C44" i="5" s="1"/>
  <c r="E44" i="5"/>
  <c r="F44" i="5"/>
  <c r="G44" i="5"/>
  <c r="C65" i="3" s="1"/>
  <c r="H44" i="5"/>
  <c r="I44" i="5"/>
  <c r="J44" i="5"/>
  <c r="K44" i="5"/>
  <c r="L44" i="5"/>
  <c r="M44" i="5"/>
  <c r="N44" i="5"/>
  <c r="Z44" i="5" s="1"/>
  <c r="O44" i="5"/>
  <c r="P44" i="5"/>
  <c r="Q44" i="5"/>
  <c r="R44" i="5"/>
  <c r="S44" i="5"/>
  <c r="T44" i="5"/>
  <c r="D45" i="5"/>
  <c r="E45" i="5"/>
  <c r="F45" i="5"/>
  <c r="G45" i="5"/>
  <c r="C66" i="3" s="1"/>
  <c r="H45" i="5"/>
  <c r="I45" i="5"/>
  <c r="J45" i="5"/>
  <c r="K45" i="5"/>
  <c r="L45" i="5"/>
  <c r="M45" i="5"/>
  <c r="N45" i="5"/>
  <c r="Z45" i="5" s="1"/>
  <c r="O45" i="5"/>
  <c r="P45" i="5"/>
  <c r="Q45" i="5"/>
  <c r="R45" i="5"/>
  <c r="S45" i="5"/>
  <c r="T45" i="5"/>
  <c r="D46" i="5"/>
  <c r="C46" i="5" s="1"/>
  <c r="E46" i="5"/>
  <c r="F46" i="5"/>
  <c r="G46" i="5"/>
  <c r="C67" i="3" s="1"/>
  <c r="H46" i="5"/>
  <c r="I46" i="5"/>
  <c r="J46" i="5"/>
  <c r="K46" i="5"/>
  <c r="L46" i="5"/>
  <c r="M46" i="5"/>
  <c r="N46" i="5"/>
  <c r="Z46" i="5" s="1"/>
  <c r="O46" i="5"/>
  <c r="P46" i="5"/>
  <c r="Q46" i="5"/>
  <c r="R46" i="5"/>
  <c r="S46" i="5"/>
  <c r="T46" i="5"/>
  <c r="D47" i="5"/>
  <c r="C47" i="5" s="1"/>
  <c r="E47" i="5"/>
  <c r="F47" i="5"/>
  <c r="G47" i="5"/>
  <c r="C68" i="3" s="1"/>
  <c r="H47" i="5"/>
  <c r="I47" i="5"/>
  <c r="J47" i="5"/>
  <c r="K47" i="5"/>
  <c r="L47" i="5"/>
  <c r="M47" i="5"/>
  <c r="N47" i="5"/>
  <c r="Z47" i="5" s="1"/>
  <c r="O47" i="5"/>
  <c r="P47" i="5"/>
  <c r="Q47" i="5"/>
  <c r="R47" i="5"/>
  <c r="S47" i="5"/>
  <c r="T47" i="5"/>
  <c r="D48" i="5"/>
  <c r="C48" i="5" s="1"/>
  <c r="E48" i="5"/>
  <c r="F48" i="5"/>
  <c r="G48" i="5"/>
  <c r="C69" i="3" s="1"/>
  <c r="H48" i="5"/>
  <c r="I48" i="5"/>
  <c r="J48" i="5"/>
  <c r="K48" i="5"/>
  <c r="L48" i="5"/>
  <c r="M48" i="5"/>
  <c r="N48" i="5"/>
  <c r="Z48" i="5" s="1"/>
  <c r="O48" i="5"/>
  <c r="P48" i="5"/>
  <c r="Q48" i="5"/>
  <c r="R48" i="5"/>
  <c r="S48" i="5"/>
  <c r="T48" i="5"/>
  <c r="D49" i="5"/>
  <c r="C49" i="5" s="1"/>
  <c r="E49" i="5"/>
  <c r="F49" i="5"/>
  <c r="G49" i="5"/>
  <c r="C70" i="3" s="1"/>
  <c r="H49" i="5"/>
  <c r="I49" i="5"/>
  <c r="J49" i="5"/>
  <c r="K49" i="5"/>
  <c r="L49" i="5"/>
  <c r="M49" i="5"/>
  <c r="N49" i="5"/>
  <c r="Z49" i="5" s="1"/>
  <c r="O49" i="5"/>
  <c r="P49" i="5"/>
  <c r="Q49" i="5"/>
  <c r="R49" i="5"/>
  <c r="S49" i="5"/>
  <c r="T49" i="5"/>
  <c r="D50" i="5"/>
  <c r="C50" i="5" s="1"/>
  <c r="E50" i="5"/>
  <c r="F50" i="5"/>
  <c r="G50" i="5"/>
  <c r="C71" i="3" s="1"/>
  <c r="H50" i="5"/>
  <c r="I50" i="5"/>
  <c r="J50" i="5"/>
  <c r="K50" i="5"/>
  <c r="L50" i="5"/>
  <c r="M50" i="5"/>
  <c r="N50" i="5"/>
  <c r="Z50" i="5" s="1"/>
  <c r="O50" i="5"/>
  <c r="P50" i="5"/>
  <c r="Q50" i="5"/>
  <c r="R50" i="5"/>
  <c r="S50" i="5"/>
  <c r="T50" i="5"/>
  <c r="D51" i="5"/>
  <c r="C51" i="5" s="1"/>
  <c r="E51" i="5"/>
  <c r="F51" i="5"/>
  <c r="G51" i="5"/>
  <c r="C72" i="3" s="1"/>
  <c r="H51" i="5"/>
  <c r="I51" i="5"/>
  <c r="J51" i="5"/>
  <c r="K51" i="5"/>
  <c r="L51" i="5"/>
  <c r="M51" i="5"/>
  <c r="N51" i="5"/>
  <c r="Z51" i="5" s="1"/>
  <c r="O51" i="5"/>
  <c r="P51" i="5"/>
  <c r="Q51" i="5"/>
  <c r="R51" i="5"/>
  <c r="S51" i="5"/>
  <c r="T51" i="5"/>
  <c r="D52" i="5"/>
  <c r="C52" i="5" s="1"/>
  <c r="E52" i="5"/>
  <c r="F52" i="5"/>
  <c r="G52" i="5"/>
  <c r="C73" i="3" s="1"/>
  <c r="H52" i="5"/>
  <c r="I52" i="5"/>
  <c r="J52" i="5"/>
  <c r="K52" i="5"/>
  <c r="L52" i="5"/>
  <c r="M52" i="5"/>
  <c r="N52" i="5"/>
  <c r="Z52" i="5" s="1"/>
  <c r="O52" i="5"/>
  <c r="P52" i="5"/>
  <c r="Q52" i="5"/>
  <c r="R52" i="5"/>
  <c r="S52" i="5"/>
  <c r="T52" i="5"/>
  <c r="D53" i="5"/>
  <c r="C53" i="5" s="1"/>
  <c r="E53" i="5"/>
  <c r="F53" i="5"/>
  <c r="G53" i="5"/>
  <c r="C74" i="3" s="1"/>
  <c r="H53" i="5"/>
  <c r="I53" i="5"/>
  <c r="J53" i="5"/>
  <c r="K53" i="5"/>
  <c r="L53" i="5"/>
  <c r="M53" i="5"/>
  <c r="N53" i="5"/>
  <c r="Z53" i="5" s="1"/>
  <c r="O53" i="5"/>
  <c r="P53" i="5"/>
  <c r="Q53" i="5"/>
  <c r="R53" i="5"/>
  <c r="S53" i="5"/>
  <c r="T53" i="5"/>
  <c r="D54" i="5"/>
  <c r="C54" i="5" s="1"/>
  <c r="E54" i="5"/>
  <c r="F54" i="5"/>
  <c r="G54" i="5"/>
  <c r="C75" i="3" s="1"/>
  <c r="H54" i="5"/>
  <c r="I54" i="5"/>
  <c r="J54" i="5"/>
  <c r="K54" i="5"/>
  <c r="L54" i="5"/>
  <c r="M54" i="5"/>
  <c r="N54" i="5"/>
  <c r="Z54" i="5" s="1"/>
  <c r="O54" i="5"/>
  <c r="P54" i="5"/>
  <c r="Q54" i="5"/>
  <c r="R54" i="5"/>
  <c r="S54" i="5"/>
  <c r="T54" i="5"/>
  <c r="D55" i="5"/>
  <c r="C55" i="5" s="1"/>
  <c r="E55" i="5"/>
  <c r="F55" i="5"/>
  <c r="G55" i="5"/>
  <c r="C76" i="3" s="1"/>
  <c r="H55" i="5"/>
  <c r="I55" i="5"/>
  <c r="J55" i="5"/>
  <c r="K55" i="5"/>
  <c r="L55" i="5"/>
  <c r="M55" i="5"/>
  <c r="N55" i="5"/>
  <c r="Z55" i="5" s="1"/>
  <c r="O55" i="5"/>
  <c r="P55" i="5"/>
  <c r="Q55" i="5"/>
  <c r="R55" i="5"/>
  <c r="S55" i="5"/>
  <c r="T55" i="5"/>
  <c r="D56" i="5"/>
  <c r="C56" i="5" s="1"/>
  <c r="E56" i="5"/>
  <c r="F56" i="5"/>
  <c r="G56" i="5"/>
  <c r="C77" i="3" s="1"/>
  <c r="H56" i="5"/>
  <c r="I56" i="5"/>
  <c r="J56" i="5"/>
  <c r="K56" i="5"/>
  <c r="L56" i="5"/>
  <c r="M56" i="5"/>
  <c r="N56" i="5"/>
  <c r="Z56" i="5" s="1"/>
  <c r="O56" i="5"/>
  <c r="P56" i="5"/>
  <c r="Q56" i="5"/>
  <c r="R56" i="5"/>
  <c r="S56" i="5"/>
  <c r="T56" i="5"/>
  <c r="D57" i="5"/>
  <c r="C57" i="5" s="1"/>
  <c r="E57" i="5"/>
  <c r="F57" i="5"/>
  <c r="G57" i="5"/>
  <c r="C78" i="3" s="1"/>
  <c r="H57" i="5"/>
  <c r="I57" i="5"/>
  <c r="J57" i="5"/>
  <c r="K57" i="5"/>
  <c r="L57" i="5"/>
  <c r="M57" i="5"/>
  <c r="N57" i="5"/>
  <c r="Z57" i="5" s="1"/>
  <c r="O57" i="5"/>
  <c r="P57" i="5"/>
  <c r="Q57" i="5"/>
  <c r="R57" i="5"/>
  <c r="S57" i="5"/>
  <c r="T57" i="5"/>
  <c r="D58" i="5"/>
  <c r="E58" i="5"/>
  <c r="F58" i="5"/>
  <c r="G58" i="5"/>
  <c r="C79" i="3" s="1"/>
  <c r="H58" i="5"/>
  <c r="I58" i="5"/>
  <c r="J58" i="5"/>
  <c r="K58" i="5"/>
  <c r="L58" i="5"/>
  <c r="M58" i="5"/>
  <c r="N58" i="5"/>
  <c r="Z58" i="5" s="1"/>
  <c r="O58" i="5"/>
  <c r="P58" i="5"/>
  <c r="Q58" i="5"/>
  <c r="R58" i="5"/>
  <c r="S58" i="5"/>
  <c r="T58" i="5"/>
  <c r="D59" i="5"/>
  <c r="C59" i="5" s="1"/>
  <c r="E59" i="5"/>
  <c r="F59" i="5"/>
  <c r="G59" i="5"/>
  <c r="C80" i="3" s="1"/>
  <c r="H59" i="5"/>
  <c r="I59" i="5"/>
  <c r="J59" i="5"/>
  <c r="K59" i="5"/>
  <c r="L59" i="5"/>
  <c r="M59" i="5"/>
  <c r="N59" i="5"/>
  <c r="Z59" i="5" s="1"/>
  <c r="O59" i="5"/>
  <c r="P59" i="5"/>
  <c r="Q59" i="5"/>
  <c r="R59" i="5"/>
  <c r="S59" i="5"/>
  <c r="T59" i="5"/>
  <c r="D60" i="5"/>
  <c r="C60" i="5" s="1"/>
  <c r="E60" i="5"/>
  <c r="F60" i="5"/>
  <c r="G60" i="5"/>
  <c r="C81" i="3" s="1"/>
  <c r="H60" i="5"/>
  <c r="I60" i="5"/>
  <c r="J60" i="5"/>
  <c r="K60" i="5"/>
  <c r="L60" i="5"/>
  <c r="M60" i="5"/>
  <c r="N60" i="5"/>
  <c r="Z60" i="5" s="1"/>
  <c r="O60" i="5"/>
  <c r="P60" i="5"/>
  <c r="Q60" i="5"/>
  <c r="R60" i="5"/>
  <c r="S60" i="5"/>
  <c r="T60" i="5"/>
  <c r="D61" i="5"/>
  <c r="C61" i="5" s="1"/>
  <c r="E61" i="5"/>
  <c r="F61" i="5"/>
  <c r="G61" i="5"/>
  <c r="C82" i="3" s="1"/>
  <c r="H61" i="5"/>
  <c r="I61" i="5"/>
  <c r="J61" i="5"/>
  <c r="K61" i="5"/>
  <c r="L61" i="5"/>
  <c r="M61" i="5"/>
  <c r="N61" i="5"/>
  <c r="Z61" i="5" s="1"/>
  <c r="O61" i="5"/>
  <c r="P61" i="5"/>
  <c r="Q61" i="5"/>
  <c r="R61" i="5"/>
  <c r="S61" i="5"/>
  <c r="T61" i="5"/>
  <c r="D62" i="5"/>
  <c r="C62" i="5" s="1"/>
  <c r="E62" i="5"/>
  <c r="F62" i="5"/>
  <c r="G62" i="5"/>
  <c r="C83" i="3" s="1"/>
  <c r="H62" i="5"/>
  <c r="I62" i="5"/>
  <c r="J62" i="5"/>
  <c r="K62" i="5"/>
  <c r="L62" i="5"/>
  <c r="M62" i="5"/>
  <c r="N62" i="5"/>
  <c r="Z62" i="5" s="1"/>
  <c r="O62" i="5"/>
  <c r="P62" i="5"/>
  <c r="Q62" i="5"/>
  <c r="R62" i="5"/>
  <c r="S62" i="5"/>
  <c r="T62" i="5"/>
  <c r="D63" i="5"/>
  <c r="C63" i="5" s="1"/>
  <c r="E63" i="5"/>
  <c r="F63" i="5"/>
  <c r="G63" i="5"/>
  <c r="C84" i="3" s="1"/>
  <c r="H63" i="5"/>
  <c r="I63" i="5"/>
  <c r="J63" i="5"/>
  <c r="K63" i="5"/>
  <c r="L63" i="5"/>
  <c r="M63" i="5"/>
  <c r="N63" i="5"/>
  <c r="Z63" i="5" s="1"/>
  <c r="O63" i="5"/>
  <c r="P63" i="5"/>
  <c r="Q63" i="5"/>
  <c r="R63" i="5"/>
  <c r="S63" i="5"/>
  <c r="T63" i="5"/>
  <c r="D64" i="5"/>
  <c r="C64" i="5" s="1"/>
  <c r="E64" i="5"/>
  <c r="F64" i="5"/>
  <c r="G64" i="5"/>
  <c r="C85" i="3" s="1"/>
  <c r="H64" i="5"/>
  <c r="I64" i="5"/>
  <c r="J64" i="5"/>
  <c r="K64" i="5"/>
  <c r="L64" i="5"/>
  <c r="M64" i="5"/>
  <c r="N64" i="5"/>
  <c r="Z64" i="5" s="1"/>
  <c r="O64" i="5"/>
  <c r="P64" i="5"/>
  <c r="Q64" i="5"/>
  <c r="R64" i="5"/>
  <c r="S64" i="5"/>
  <c r="T64" i="5"/>
  <c r="D65" i="5"/>
  <c r="C65" i="5" s="1"/>
  <c r="E65" i="5"/>
  <c r="F65" i="5"/>
  <c r="G65" i="5"/>
  <c r="C86" i="3" s="1"/>
  <c r="H65" i="5"/>
  <c r="I65" i="5"/>
  <c r="J65" i="5"/>
  <c r="K65" i="5"/>
  <c r="L65" i="5"/>
  <c r="M65" i="5"/>
  <c r="N65" i="5"/>
  <c r="Z65" i="5" s="1"/>
  <c r="O65" i="5"/>
  <c r="P65" i="5"/>
  <c r="Q65" i="5"/>
  <c r="R65" i="5"/>
  <c r="S65" i="5"/>
  <c r="T65" i="5"/>
  <c r="D66" i="5"/>
  <c r="C66" i="5" s="1"/>
  <c r="E66" i="5"/>
  <c r="F66" i="5"/>
  <c r="G66" i="5"/>
  <c r="C87" i="3" s="1"/>
  <c r="H66" i="5"/>
  <c r="I66" i="5"/>
  <c r="J66" i="5"/>
  <c r="K66" i="5"/>
  <c r="L66" i="5"/>
  <c r="M66" i="5"/>
  <c r="N66" i="5"/>
  <c r="Z66" i="5" s="1"/>
  <c r="O66" i="5"/>
  <c r="P66" i="5"/>
  <c r="Q66" i="5"/>
  <c r="R66" i="5"/>
  <c r="S66" i="5"/>
  <c r="T66" i="5"/>
  <c r="D67" i="5"/>
  <c r="C67" i="5" s="1"/>
  <c r="E67" i="5"/>
  <c r="F67" i="5"/>
  <c r="G67" i="5"/>
  <c r="C88" i="3" s="1"/>
  <c r="H67" i="5"/>
  <c r="I67" i="5"/>
  <c r="J67" i="5"/>
  <c r="K67" i="5"/>
  <c r="L67" i="5"/>
  <c r="M67" i="5"/>
  <c r="N67" i="5"/>
  <c r="Z67" i="5" s="1"/>
  <c r="O67" i="5"/>
  <c r="P67" i="5"/>
  <c r="Q67" i="5"/>
  <c r="R67" i="5"/>
  <c r="S67" i="5"/>
  <c r="T67" i="5"/>
  <c r="D68" i="5"/>
  <c r="C68" i="5" s="1"/>
  <c r="E68" i="5"/>
  <c r="F68" i="5"/>
  <c r="G68" i="5"/>
  <c r="C89" i="3" s="1"/>
  <c r="H68" i="5"/>
  <c r="I68" i="5"/>
  <c r="J68" i="5"/>
  <c r="K68" i="5"/>
  <c r="L68" i="5"/>
  <c r="M68" i="5"/>
  <c r="N68" i="5"/>
  <c r="Z68" i="5" s="1"/>
  <c r="O68" i="5"/>
  <c r="P68" i="5"/>
  <c r="Q68" i="5"/>
  <c r="R68" i="5"/>
  <c r="S68" i="5"/>
  <c r="T68" i="5"/>
  <c r="D69" i="5"/>
  <c r="C69" i="5" s="1"/>
  <c r="E69" i="5"/>
  <c r="F69" i="5"/>
  <c r="G69" i="5"/>
  <c r="C90" i="3" s="1"/>
  <c r="H69" i="5"/>
  <c r="I69" i="5"/>
  <c r="J69" i="5"/>
  <c r="K69" i="5"/>
  <c r="L69" i="5"/>
  <c r="M69" i="5"/>
  <c r="N69" i="5"/>
  <c r="Z69" i="5" s="1"/>
  <c r="O69" i="5"/>
  <c r="P69" i="5"/>
  <c r="Q69" i="5"/>
  <c r="R69" i="5"/>
  <c r="S69" i="5"/>
  <c r="T69" i="5"/>
  <c r="D70" i="5"/>
  <c r="C70" i="5" s="1"/>
  <c r="E70" i="5"/>
  <c r="F70" i="5"/>
  <c r="G70" i="5"/>
  <c r="C91" i="3" s="1"/>
  <c r="H70" i="5"/>
  <c r="I70" i="5"/>
  <c r="J70" i="5"/>
  <c r="K70" i="5"/>
  <c r="L70" i="5"/>
  <c r="M70" i="5"/>
  <c r="N70" i="5"/>
  <c r="Z70" i="5" s="1"/>
  <c r="O70" i="5"/>
  <c r="P70" i="5"/>
  <c r="Q70" i="5"/>
  <c r="R70" i="5"/>
  <c r="S70" i="5"/>
  <c r="T70" i="5"/>
  <c r="D71" i="5"/>
  <c r="E71" i="5"/>
  <c r="F71" i="5"/>
  <c r="G71" i="5"/>
  <c r="C92" i="3" s="1"/>
  <c r="H71" i="5"/>
  <c r="I71" i="5"/>
  <c r="J71" i="5"/>
  <c r="K71" i="5"/>
  <c r="L71" i="5"/>
  <c r="M71" i="5"/>
  <c r="N71" i="5"/>
  <c r="Z71" i="5" s="1"/>
  <c r="O71" i="5"/>
  <c r="P71" i="5"/>
  <c r="Q71" i="5"/>
  <c r="R71" i="5"/>
  <c r="S71" i="5"/>
  <c r="T71" i="5"/>
  <c r="D72" i="5"/>
  <c r="C72" i="5" s="1"/>
  <c r="E72" i="5"/>
  <c r="F72" i="5"/>
  <c r="G72" i="5"/>
  <c r="C93" i="3" s="1"/>
  <c r="H72" i="5"/>
  <c r="I72" i="5"/>
  <c r="J72" i="5"/>
  <c r="K72" i="5"/>
  <c r="L72" i="5"/>
  <c r="M72" i="5"/>
  <c r="N72" i="5"/>
  <c r="Z72" i="5" s="1"/>
  <c r="O72" i="5"/>
  <c r="P72" i="5"/>
  <c r="Q72" i="5"/>
  <c r="R72" i="5"/>
  <c r="S72" i="5"/>
  <c r="T72" i="5"/>
  <c r="D73" i="5"/>
  <c r="C73" i="5" s="1"/>
  <c r="E73" i="5"/>
  <c r="F73" i="5"/>
  <c r="G73" i="5"/>
  <c r="C94" i="3" s="1"/>
  <c r="H73" i="5"/>
  <c r="I73" i="5"/>
  <c r="J73" i="5"/>
  <c r="K73" i="5"/>
  <c r="L73" i="5"/>
  <c r="M73" i="5"/>
  <c r="N73" i="5"/>
  <c r="Z73" i="5" s="1"/>
  <c r="O73" i="5"/>
  <c r="P73" i="5"/>
  <c r="Q73" i="5"/>
  <c r="R73" i="5"/>
  <c r="S73" i="5"/>
  <c r="T73" i="5"/>
  <c r="D74" i="5"/>
  <c r="C74" i="5" s="1"/>
  <c r="E74" i="5"/>
  <c r="F74" i="5"/>
  <c r="G74" i="5"/>
  <c r="C95" i="3" s="1"/>
  <c r="H74" i="5"/>
  <c r="I74" i="5"/>
  <c r="J74" i="5"/>
  <c r="K74" i="5"/>
  <c r="L74" i="5"/>
  <c r="M74" i="5"/>
  <c r="N74" i="5"/>
  <c r="Z74" i="5" s="1"/>
  <c r="O74" i="5"/>
  <c r="P74" i="5"/>
  <c r="Q74" i="5"/>
  <c r="R74" i="5"/>
  <c r="S74" i="5"/>
  <c r="T74" i="5"/>
  <c r="D75" i="5"/>
  <c r="C75" i="5" s="1"/>
  <c r="E75" i="5"/>
  <c r="F75" i="5"/>
  <c r="G75" i="5"/>
  <c r="C96" i="3" s="1"/>
  <c r="H75" i="5"/>
  <c r="I75" i="5"/>
  <c r="J75" i="5"/>
  <c r="K75" i="5"/>
  <c r="L75" i="5"/>
  <c r="M75" i="5"/>
  <c r="N75" i="5"/>
  <c r="Z75" i="5" s="1"/>
  <c r="O75" i="5"/>
  <c r="P75" i="5"/>
  <c r="Q75" i="5"/>
  <c r="R75" i="5"/>
  <c r="S75" i="5"/>
  <c r="T75" i="5"/>
  <c r="D76" i="5"/>
  <c r="C76" i="5" s="1"/>
  <c r="E76" i="5"/>
  <c r="F76" i="5"/>
  <c r="G76" i="5"/>
  <c r="C97" i="3" s="1"/>
  <c r="H76" i="5"/>
  <c r="I76" i="5"/>
  <c r="J76" i="5"/>
  <c r="K76" i="5"/>
  <c r="L76" i="5"/>
  <c r="M76" i="5"/>
  <c r="N76" i="5"/>
  <c r="Z76" i="5" s="1"/>
  <c r="O76" i="5"/>
  <c r="P76" i="5"/>
  <c r="Q76" i="5"/>
  <c r="R76" i="5"/>
  <c r="S76" i="5"/>
  <c r="T76" i="5"/>
  <c r="D77" i="5"/>
  <c r="C77" i="5" s="1"/>
  <c r="E77" i="5"/>
  <c r="F77" i="5"/>
  <c r="G77" i="5"/>
  <c r="C98" i="3" s="1"/>
  <c r="H77" i="5"/>
  <c r="I77" i="5"/>
  <c r="J77" i="5"/>
  <c r="K77" i="5"/>
  <c r="L77" i="5"/>
  <c r="M77" i="5"/>
  <c r="N77" i="5"/>
  <c r="Z77" i="5" s="1"/>
  <c r="O77" i="5"/>
  <c r="P77" i="5"/>
  <c r="Q77" i="5"/>
  <c r="R77" i="5"/>
  <c r="S77" i="5"/>
  <c r="T77" i="5"/>
  <c r="D78" i="5"/>
  <c r="C78" i="5" s="1"/>
  <c r="E78" i="5"/>
  <c r="F78" i="5"/>
  <c r="G78" i="5"/>
  <c r="C99" i="3" s="1"/>
  <c r="H78" i="5"/>
  <c r="I78" i="5"/>
  <c r="J78" i="5"/>
  <c r="K78" i="5"/>
  <c r="L78" i="5"/>
  <c r="M78" i="5"/>
  <c r="N78" i="5"/>
  <c r="Z78" i="5" s="1"/>
  <c r="O78" i="5"/>
  <c r="P78" i="5"/>
  <c r="Q78" i="5"/>
  <c r="R78" i="5"/>
  <c r="S78" i="5"/>
  <c r="T78" i="5"/>
  <c r="D79" i="5"/>
  <c r="C79" i="5" s="1"/>
  <c r="E79" i="5"/>
  <c r="F79" i="5"/>
  <c r="G79" i="5"/>
  <c r="C100" i="3" s="1"/>
  <c r="H79" i="5"/>
  <c r="I79" i="5"/>
  <c r="J79" i="5"/>
  <c r="K79" i="5"/>
  <c r="L79" i="5"/>
  <c r="M79" i="5"/>
  <c r="N79" i="5"/>
  <c r="Z79" i="5" s="1"/>
  <c r="O79" i="5"/>
  <c r="P79" i="5"/>
  <c r="Q79" i="5"/>
  <c r="R79" i="5"/>
  <c r="S79" i="5"/>
  <c r="T79" i="5"/>
  <c r="D80" i="5"/>
  <c r="C80" i="5" s="1"/>
  <c r="E80" i="5"/>
  <c r="F80" i="5"/>
  <c r="G80" i="5"/>
  <c r="C101" i="3" s="1"/>
  <c r="H80" i="5"/>
  <c r="I80" i="5"/>
  <c r="J80" i="5"/>
  <c r="K80" i="5"/>
  <c r="L80" i="5"/>
  <c r="M80" i="5"/>
  <c r="N80" i="5"/>
  <c r="Z80" i="5" s="1"/>
  <c r="O80" i="5"/>
  <c r="P80" i="5"/>
  <c r="Q80" i="5"/>
  <c r="R80" i="5"/>
  <c r="S80" i="5"/>
  <c r="T80" i="5"/>
  <c r="D81" i="5"/>
  <c r="C81" i="5" s="1"/>
  <c r="E81" i="5"/>
  <c r="F81" i="5"/>
  <c r="G81" i="5"/>
  <c r="C102" i="3" s="1"/>
  <c r="H81" i="5"/>
  <c r="I81" i="5"/>
  <c r="J81" i="5"/>
  <c r="K81" i="5"/>
  <c r="L81" i="5"/>
  <c r="M81" i="5"/>
  <c r="N81" i="5"/>
  <c r="Z81" i="5" s="1"/>
  <c r="O81" i="5"/>
  <c r="P81" i="5"/>
  <c r="Q81" i="5"/>
  <c r="R81" i="5"/>
  <c r="S81" i="5"/>
  <c r="T81" i="5"/>
  <c r="D82" i="5"/>
  <c r="C82" i="5" s="1"/>
  <c r="E82" i="5"/>
  <c r="F82" i="5"/>
  <c r="G82" i="5"/>
  <c r="C103" i="3" s="1"/>
  <c r="H82" i="5"/>
  <c r="I82" i="5"/>
  <c r="J82" i="5"/>
  <c r="K82" i="5"/>
  <c r="L82" i="5"/>
  <c r="M82" i="5"/>
  <c r="N82" i="5"/>
  <c r="Z82" i="5" s="1"/>
  <c r="O82" i="5"/>
  <c r="P82" i="5"/>
  <c r="Q82" i="5"/>
  <c r="R82" i="5"/>
  <c r="S82" i="5"/>
  <c r="T82" i="5"/>
  <c r="D83" i="5"/>
  <c r="C83" i="5" s="1"/>
  <c r="E83" i="5"/>
  <c r="F83" i="5"/>
  <c r="G83" i="5"/>
  <c r="C104" i="3" s="1"/>
  <c r="H83" i="5"/>
  <c r="I83" i="5"/>
  <c r="J83" i="5"/>
  <c r="K83" i="5"/>
  <c r="L83" i="5"/>
  <c r="M83" i="5"/>
  <c r="N83" i="5"/>
  <c r="Z83" i="5" s="1"/>
  <c r="O83" i="5"/>
  <c r="P83" i="5"/>
  <c r="Q83" i="5"/>
  <c r="R83" i="5"/>
  <c r="S83" i="5"/>
  <c r="T83" i="5"/>
  <c r="D84" i="5"/>
  <c r="C84" i="5" s="1"/>
  <c r="E84" i="5"/>
  <c r="F84" i="5"/>
  <c r="G84" i="5"/>
  <c r="C105" i="3" s="1"/>
  <c r="H84" i="5"/>
  <c r="I84" i="5"/>
  <c r="J84" i="5"/>
  <c r="K84" i="5"/>
  <c r="L84" i="5"/>
  <c r="M84" i="5"/>
  <c r="N84" i="5"/>
  <c r="Z84" i="5" s="1"/>
  <c r="O84" i="5"/>
  <c r="P84" i="5"/>
  <c r="Q84" i="5"/>
  <c r="R84" i="5"/>
  <c r="S84" i="5"/>
  <c r="T84" i="5"/>
  <c r="D85" i="5"/>
  <c r="C85" i="5" s="1"/>
  <c r="E85" i="5"/>
  <c r="F85" i="5"/>
  <c r="G85" i="5"/>
  <c r="C106" i="3" s="1"/>
  <c r="H85" i="5"/>
  <c r="I85" i="5"/>
  <c r="J85" i="5"/>
  <c r="K85" i="5"/>
  <c r="L85" i="5"/>
  <c r="M85" i="5"/>
  <c r="N85" i="5"/>
  <c r="Z85" i="5" s="1"/>
  <c r="O85" i="5"/>
  <c r="P85" i="5"/>
  <c r="Q85" i="5"/>
  <c r="R85" i="5"/>
  <c r="S85" i="5"/>
  <c r="T85" i="5"/>
  <c r="D86" i="5"/>
  <c r="C86" i="5" s="1"/>
  <c r="E86" i="5"/>
  <c r="F86" i="5"/>
  <c r="G86" i="5"/>
  <c r="C107" i="3" s="1"/>
  <c r="H86" i="5"/>
  <c r="I86" i="5"/>
  <c r="J86" i="5"/>
  <c r="K86" i="5"/>
  <c r="L86" i="5"/>
  <c r="M86" i="5"/>
  <c r="N86" i="5"/>
  <c r="Z86" i="5" s="1"/>
  <c r="O86" i="5"/>
  <c r="P86" i="5"/>
  <c r="Q86" i="5"/>
  <c r="R86" i="5"/>
  <c r="S86" i="5"/>
  <c r="T86" i="5"/>
  <c r="D87" i="5"/>
  <c r="C87" i="5" s="1"/>
  <c r="E87" i="5"/>
  <c r="F87" i="5"/>
  <c r="G87" i="5"/>
  <c r="C108" i="3" s="1"/>
  <c r="H87" i="5"/>
  <c r="I87" i="5"/>
  <c r="J87" i="5"/>
  <c r="K87" i="5"/>
  <c r="L87" i="5"/>
  <c r="M87" i="5"/>
  <c r="N87" i="5"/>
  <c r="Z87" i="5" s="1"/>
  <c r="O87" i="5"/>
  <c r="P87" i="5"/>
  <c r="Q87" i="5"/>
  <c r="R87" i="5"/>
  <c r="S87" i="5"/>
  <c r="T87" i="5"/>
  <c r="D88" i="5"/>
  <c r="C88" i="5" s="1"/>
  <c r="E88" i="5"/>
  <c r="F88" i="5"/>
  <c r="G88" i="5"/>
  <c r="C109" i="3" s="1"/>
  <c r="H88" i="5"/>
  <c r="I88" i="5"/>
  <c r="J88" i="5"/>
  <c r="K88" i="5"/>
  <c r="L88" i="5"/>
  <c r="M88" i="5"/>
  <c r="N88" i="5"/>
  <c r="Z88" i="5" s="1"/>
  <c r="O88" i="5"/>
  <c r="P88" i="5"/>
  <c r="Q88" i="5"/>
  <c r="R88" i="5"/>
  <c r="S88" i="5"/>
  <c r="T88" i="5"/>
  <c r="D89" i="5"/>
  <c r="C89" i="5" s="1"/>
  <c r="E89" i="5"/>
  <c r="F89" i="5"/>
  <c r="G89" i="5"/>
  <c r="C110" i="3" s="1"/>
  <c r="H89" i="5"/>
  <c r="I89" i="5"/>
  <c r="J89" i="5"/>
  <c r="K89" i="5"/>
  <c r="L89" i="5"/>
  <c r="M89" i="5"/>
  <c r="N89" i="5"/>
  <c r="Z89" i="5" s="1"/>
  <c r="O89" i="5"/>
  <c r="P89" i="5"/>
  <c r="Q89" i="5"/>
  <c r="R89" i="5"/>
  <c r="S89" i="5"/>
  <c r="T89" i="5"/>
  <c r="D90" i="5"/>
  <c r="C90" i="5" s="1"/>
  <c r="E90" i="5"/>
  <c r="F90" i="5"/>
  <c r="G90" i="5"/>
  <c r="C111" i="3" s="1"/>
  <c r="H90" i="5"/>
  <c r="I90" i="5"/>
  <c r="J90" i="5"/>
  <c r="K90" i="5"/>
  <c r="L90" i="5"/>
  <c r="M90" i="5"/>
  <c r="N90" i="5"/>
  <c r="Z90" i="5" s="1"/>
  <c r="O90" i="5"/>
  <c r="P90" i="5"/>
  <c r="Q90" i="5"/>
  <c r="R90" i="5"/>
  <c r="S90" i="5"/>
  <c r="T90" i="5"/>
  <c r="D91" i="5"/>
  <c r="C91" i="5" s="1"/>
  <c r="E91" i="5"/>
  <c r="F91" i="5"/>
  <c r="G91" i="5"/>
  <c r="C112" i="3" s="1"/>
  <c r="H91" i="5"/>
  <c r="I91" i="5"/>
  <c r="J91" i="5"/>
  <c r="K91" i="5"/>
  <c r="L91" i="5"/>
  <c r="M91" i="5"/>
  <c r="N91" i="5"/>
  <c r="Z91" i="5" s="1"/>
  <c r="O91" i="5"/>
  <c r="P91" i="5"/>
  <c r="Q91" i="5"/>
  <c r="R91" i="5"/>
  <c r="S91" i="5"/>
  <c r="T91" i="5"/>
  <c r="D92" i="5"/>
  <c r="C92" i="5" s="1"/>
  <c r="E92" i="5"/>
  <c r="F92" i="5"/>
  <c r="G92" i="5"/>
  <c r="C113" i="3" s="1"/>
  <c r="H92" i="5"/>
  <c r="I92" i="5"/>
  <c r="J92" i="5"/>
  <c r="K92" i="5"/>
  <c r="L92" i="5"/>
  <c r="M92" i="5"/>
  <c r="N92" i="5"/>
  <c r="Z92" i="5" s="1"/>
  <c r="O92" i="5"/>
  <c r="P92" i="5"/>
  <c r="Q92" i="5"/>
  <c r="R92" i="5"/>
  <c r="S92" i="5"/>
  <c r="T92" i="5"/>
  <c r="D93" i="5"/>
  <c r="C93" i="5" s="1"/>
  <c r="E93" i="5"/>
  <c r="F93" i="5"/>
  <c r="G93" i="5"/>
  <c r="C114" i="3" s="1"/>
  <c r="H93" i="5"/>
  <c r="I93" i="5"/>
  <c r="J93" i="5"/>
  <c r="K93" i="5"/>
  <c r="L93" i="5"/>
  <c r="M93" i="5"/>
  <c r="N93" i="5"/>
  <c r="Z93" i="5" s="1"/>
  <c r="O93" i="5"/>
  <c r="P93" i="5"/>
  <c r="Q93" i="5"/>
  <c r="R93" i="5"/>
  <c r="S93" i="5"/>
  <c r="T93" i="5"/>
  <c r="D94" i="5"/>
  <c r="C94" i="5" s="1"/>
  <c r="E94" i="5"/>
  <c r="F94" i="5"/>
  <c r="G94" i="5"/>
  <c r="C115" i="3" s="1"/>
  <c r="H94" i="5"/>
  <c r="I94" i="5"/>
  <c r="J94" i="5"/>
  <c r="K94" i="5"/>
  <c r="L94" i="5"/>
  <c r="M94" i="5"/>
  <c r="N94" i="5"/>
  <c r="Z94" i="5" s="1"/>
  <c r="O94" i="5"/>
  <c r="P94" i="5"/>
  <c r="Q94" i="5"/>
  <c r="R94" i="5"/>
  <c r="S94" i="5"/>
  <c r="T94" i="5"/>
  <c r="D95" i="5"/>
  <c r="C95" i="5" s="1"/>
  <c r="E95" i="5"/>
  <c r="F95" i="5"/>
  <c r="G95" i="5"/>
  <c r="C116" i="3" s="1"/>
  <c r="H95" i="5"/>
  <c r="I95" i="5"/>
  <c r="J95" i="5"/>
  <c r="K95" i="5"/>
  <c r="L95" i="5"/>
  <c r="M95" i="5"/>
  <c r="N95" i="5"/>
  <c r="Z95" i="5" s="1"/>
  <c r="O95" i="5"/>
  <c r="P95" i="5"/>
  <c r="Q95" i="5"/>
  <c r="R95" i="5"/>
  <c r="S95" i="5"/>
  <c r="T95" i="5"/>
  <c r="D96" i="5"/>
  <c r="C96" i="5" s="1"/>
  <c r="E96" i="5"/>
  <c r="F96" i="5"/>
  <c r="G96" i="5"/>
  <c r="C117" i="3" s="1"/>
  <c r="H96" i="5"/>
  <c r="I96" i="5"/>
  <c r="J96" i="5"/>
  <c r="K96" i="5"/>
  <c r="L96" i="5"/>
  <c r="M96" i="5"/>
  <c r="N96" i="5"/>
  <c r="Z96" i="5" s="1"/>
  <c r="O96" i="5"/>
  <c r="P96" i="5"/>
  <c r="Q96" i="5"/>
  <c r="R96" i="5"/>
  <c r="S96" i="5"/>
  <c r="T96" i="5"/>
  <c r="D97" i="5"/>
  <c r="C97" i="5" s="1"/>
  <c r="E97" i="5"/>
  <c r="F97" i="5"/>
  <c r="G97" i="5"/>
  <c r="C118" i="3" s="1"/>
  <c r="H97" i="5"/>
  <c r="I97" i="5"/>
  <c r="J97" i="5"/>
  <c r="K97" i="5"/>
  <c r="L97" i="5"/>
  <c r="M97" i="5"/>
  <c r="N97" i="5"/>
  <c r="Z97" i="5" s="1"/>
  <c r="O97" i="5"/>
  <c r="P97" i="5"/>
  <c r="Q97" i="5"/>
  <c r="R97" i="5"/>
  <c r="S97" i="5"/>
  <c r="T97" i="5"/>
  <c r="D98" i="5"/>
  <c r="C98" i="5" s="1"/>
  <c r="E98" i="5"/>
  <c r="F98" i="5"/>
  <c r="G98" i="5"/>
  <c r="C119" i="3" s="1"/>
  <c r="H98" i="5"/>
  <c r="I98" i="5"/>
  <c r="J98" i="5"/>
  <c r="K98" i="5"/>
  <c r="L98" i="5"/>
  <c r="M98" i="5"/>
  <c r="N98" i="5"/>
  <c r="Z98" i="5" s="1"/>
  <c r="O98" i="5"/>
  <c r="P98" i="5"/>
  <c r="Q98" i="5"/>
  <c r="R98" i="5"/>
  <c r="S98" i="5"/>
  <c r="T98" i="5"/>
  <c r="D99" i="5"/>
  <c r="C99" i="5" s="1"/>
  <c r="E99" i="5"/>
  <c r="F99" i="5"/>
  <c r="G99" i="5"/>
  <c r="C120" i="3" s="1"/>
  <c r="H99" i="5"/>
  <c r="I99" i="5"/>
  <c r="J99" i="5"/>
  <c r="K99" i="5"/>
  <c r="L99" i="5"/>
  <c r="M99" i="5"/>
  <c r="N99" i="5"/>
  <c r="Z99" i="5" s="1"/>
  <c r="O99" i="5"/>
  <c r="P99" i="5"/>
  <c r="Q99" i="5"/>
  <c r="R99" i="5"/>
  <c r="S99" i="5"/>
  <c r="T99" i="5"/>
  <c r="D100" i="5"/>
  <c r="C100" i="5" s="1"/>
  <c r="E100" i="5"/>
  <c r="F100" i="5"/>
  <c r="G100" i="5"/>
  <c r="C121" i="3" s="1"/>
  <c r="H100" i="5"/>
  <c r="I100" i="5"/>
  <c r="J100" i="5"/>
  <c r="K100" i="5"/>
  <c r="L100" i="5"/>
  <c r="M100" i="5"/>
  <c r="N100" i="5"/>
  <c r="Z100" i="5" s="1"/>
  <c r="O100" i="5"/>
  <c r="P100" i="5"/>
  <c r="Q100" i="5"/>
  <c r="R100" i="5"/>
  <c r="S100" i="5"/>
  <c r="T100" i="5"/>
  <c r="D101" i="5"/>
  <c r="C101" i="5" s="1"/>
  <c r="E101" i="5"/>
  <c r="F101" i="5"/>
  <c r="G101" i="5"/>
  <c r="C122" i="3" s="1"/>
  <c r="H101" i="5"/>
  <c r="I101" i="5"/>
  <c r="J101" i="5"/>
  <c r="K101" i="5"/>
  <c r="L101" i="5"/>
  <c r="M101" i="5"/>
  <c r="N101" i="5"/>
  <c r="Z101" i="5" s="1"/>
  <c r="O101" i="5"/>
  <c r="P101" i="5"/>
  <c r="Q101" i="5"/>
  <c r="R101" i="5"/>
  <c r="S101" i="5"/>
  <c r="T101" i="5"/>
  <c r="D102" i="5"/>
  <c r="C102" i="5" s="1"/>
  <c r="E102" i="5"/>
  <c r="F102" i="5"/>
  <c r="G102" i="5"/>
  <c r="C123" i="3" s="1"/>
  <c r="H102" i="5"/>
  <c r="I102" i="5"/>
  <c r="J102" i="5"/>
  <c r="K102" i="5"/>
  <c r="L102" i="5"/>
  <c r="M102" i="5"/>
  <c r="N102" i="5"/>
  <c r="Z102" i="5" s="1"/>
  <c r="O102" i="5"/>
  <c r="P102" i="5"/>
  <c r="Q102" i="5"/>
  <c r="R102" i="5"/>
  <c r="S102" i="5"/>
  <c r="T102" i="5"/>
  <c r="D103" i="5"/>
  <c r="C103" i="5" s="1"/>
  <c r="E103" i="5"/>
  <c r="F103" i="5"/>
  <c r="G103" i="5"/>
  <c r="C124" i="3" s="1"/>
  <c r="H103" i="5"/>
  <c r="I103" i="5"/>
  <c r="J103" i="5"/>
  <c r="K103" i="5"/>
  <c r="L103" i="5"/>
  <c r="M103" i="5"/>
  <c r="N103" i="5"/>
  <c r="Z103" i="5" s="1"/>
  <c r="O103" i="5"/>
  <c r="P103" i="5"/>
  <c r="Q103" i="5"/>
  <c r="R103" i="5"/>
  <c r="S103" i="5"/>
  <c r="T103" i="5"/>
  <c r="D104" i="5"/>
  <c r="C104" i="5" s="1"/>
  <c r="E104" i="5"/>
  <c r="F104" i="5"/>
  <c r="G104" i="5"/>
  <c r="C125" i="3" s="1"/>
  <c r="H104" i="5"/>
  <c r="I104" i="5"/>
  <c r="J104" i="5"/>
  <c r="K104" i="5"/>
  <c r="L104" i="5"/>
  <c r="M104" i="5"/>
  <c r="N104" i="5"/>
  <c r="Z104" i="5" s="1"/>
  <c r="O104" i="5"/>
  <c r="P104" i="5"/>
  <c r="Q104" i="5"/>
  <c r="R104" i="5"/>
  <c r="S104" i="5"/>
  <c r="T104" i="5"/>
  <c r="D105" i="5"/>
  <c r="C105" i="5" s="1"/>
  <c r="E105" i="5"/>
  <c r="F105" i="5"/>
  <c r="G105" i="5"/>
  <c r="C126" i="3" s="1"/>
  <c r="H105" i="5"/>
  <c r="I105" i="5"/>
  <c r="J105" i="5"/>
  <c r="K105" i="5"/>
  <c r="L105" i="5"/>
  <c r="M105" i="5"/>
  <c r="N105" i="5"/>
  <c r="Z105" i="5" s="1"/>
  <c r="O105" i="5"/>
  <c r="P105" i="5"/>
  <c r="Q105" i="5"/>
  <c r="R105" i="5"/>
  <c r="S105" i="5"/>
  <c r="T105" i="5"/>
  <c r="D106" i="5"/>
  <c r="C106" i="5" s="1"/>
  <c r="E106" i="5"/>
  <c r="F106" i="5"/>
  <c r="G106" i="5"/>
  <c r="C127" i="3" s="1"/>
  <c r="H106" i="5"/>
  <c r="I106" i="5"/>
  <c r="J106" i="5"/>
  <c r="K106" i="5"/>
  <c r="L106" i="5"/>
  <c r="M106" i="5"/>
  <c r="N106" i="5"/>
  <c r="Z106" i="5" s="1"/>
  <c r="O106" i="5"/>
  <c r="P106" i="5"/>
  <c r="Q106" i="5"/>
  <c r="R106" i="5"/>
  <c r="S106" i="5"/>
  <c r="T106" i="5"/>
  <c r="D107" i="5"/>
  <c r="C107" i="5" s="1"/>
  <c r="E107" i="5"/>
  <c r="F107" i="5"/>
  <c r="G107" i="5"/>
  <c r="C128" i="3" s="1"/>
  <c r="H107" i="5"/>
  <c r="I107" i="5"/>
  <c r="J107" i="5"/>
  <c r="K107" i="5"/>
  <c r="L107" i="5"/>
  <c r="M107" i="5"/>
  <c r="N107" i="5"/>
  <c r="Z107" i="5" s="1"/>
  <c r="O107" i="5"/>
  <c r="P107" i="5"/>
  <c r="Q107" i="5"/>
  <c r="R107" i="5"/>
  <c r="S107" i="5"/>
  <c r="T107" i="5"/>
  <c r="D108" i="5"/>
  <c r="C108" i="5" s="1"/>
  <c r="E108" i="5"/>
  <c r="F108" i="5"/>
  <c r="G108" i="5"/>
  <c r="C129" i="3" s="1"/>
  <c r="H108" i="5"/>
  <c r="I108" i="5"/>
  <c r="J108" i="5"/>
  <c r="K108" i="5"/>
  <c r="L108" i="5"/>
  <c r="M108" i="5"/>
  <c r="N108" i="5"/>
  <c r="Z108" i="5" s="1"/>
  <c r="O108" i="5"/>
  <c r="P108" i="5"/>
  <c r="Q108" i="5"/>
  <c r="R108" i="5"/>
  <c r="S108" i="5"/>
  <c r="T108" i="5"/>
  <c r="D109" i="5"/>
  <c r="C109" i="5" s="1"/>
  <c r="E109" i="5"/>
  <c r="F109" i="5"/>
  <c r="G109" i="5"/>
  <c r="C130" i="3" s="1"/>
  <c r="H109" i="5"/>
  <c r="I109" i="5"/>
  <c r="J109" i="5"/>
  <c r="K109" i="5"/>
  <c r="L109" i="5"/>
  <c r="M109" i="5"/>
  <c r="N109" i="5"/>
  <c r="Z109" i="5" s="1"/>
  <c r="O109" i="5"/>
  <c r="P109" i="5"/>
  <c r="Q109" i="5"/>
  <c r="R109" i="5"/>
  <c r="S109" i="5"/>
  <c r="T109" i="5"/>
  <c r="D110" i="5"/>
  <c r="C110" i="5" s="1"/>
  <c r="E110" i="5"/>
  <c r="F110" i="5"/>
  <c r="G110" i="5"/>
  <c r="C131" i="3" s="1"/>
  <c r="H110" i="5"/>
  <c r="I110" i="5"/>
  <c r="J110" i="5"/>
  <c r="K110" i="5"/>
  <c r="L110" i="5"/>
  <c r="M110" i="5"/>
  <c r="N110" i="5"/>
  <c r="Z110" i="5" s="1"/>
  <c r="O110" i="5"/>
  <c r="P110" i="5"/>
  <c r="Q110" i="5"/>
  <c r="R110" i="5"/>
  <c r="S110" i="5"/>
  <c r="T110" i="5"/>
  <c r="D111" i="5"/>
  <c r="C111" i="5" s="1"/>
  <c r="E111" i="5"/>
  <c r="F111" i="5"/>
  <c r="G111" i="5"/>
  <c r="C132" i="3" s="1"/>
  <c r="H111" i="5"/>
  <c r="I111" i="5"/>
  <c r="J111" i="5"/>
  <c r="K111" i="5"/>
  <c r="L111" i="5"/>
  <c r="M111" i="5"/>
  <c r="N111" i="5"/>
  <c r="Z111" i="5" s="1"/>
  <c r="O111" i="5"/>
  <c r="P111" i="5"/>
  <c r="Q111" i="5"/>
  <c r="R111" i="5"/>
  <c r="S111" i="5"/>
  <c r="T111" i="5"/>
  <c r="D112" i="5"/>
  <c r="C112" i="5" s="1"/>
  <c r="E112" i="5"/>
  <c r="F112" i="5"/>
  <c r="G112" i="5"/>
  <c r="C133" i="3" s="1"/>
  <c r="H112" i="5"/>
  <c r="I112" i="5"/>
  <c r="J112" i="5"/>
  <c r="K112" i="5"/>
  <c r="L112" i="5"/>
  <c r="M112" i="5"/>
  <c r="N112" i="5"/>
  <c r="Z112" i="5" s="1"/>
  <c r="O112" i="5"/>
  <c r="P112" i="5"/>
  <c r="Q112" i="5"/>
  <c r="R112" i="5"/>
  <c r="S112" i="5"/>
  <c r="T112" i="5"/>
  <c r="D113" i="5"/>
  <c r="C113" i="5" s="1"/>
  <c r="E113" i="5"/>
  <c r="F113" i="5"/>
  <c r="G113" i="5"/>
  <c r="C134" i="3" s="1"/>
  <c r="H113" i="5"/>
  <c r="I113" i="5"/>
  <c r="J113" i="5"/>
  <c r="K113" i="5"/>
  <c r="L113" i="5"/>
  <c r="M113" i="5"/>
  <c r="N113" i="5"/>
  <c r="Z113" i="5" s="1"/>
  <c r="O113" i="5"/>
  <c r="P113" i="5"/>
  <c r="Q113" i="5"/>
  <c r="R113" i="5"/>
  <c r="S113" i="5"/>
  <c r="T113" i="5"/>
  <c r="D114" i="5"/>
  <c r="C114" i="5" s="1"/>
  <c r="E114" i="5"/>
  <c r="F114" i="5"/>
  <c r="G114" i="5"/>
  <c r="C135" i="3" s="1"/>
  <c r="H114" i="5"/>
  <c r="I114" i="5"/>
  <c r="J114" i="5"/>
  <c r="K114" i="5"/>
  <c r="L114" i="5"/>
  <c r="M114" i="5"/>
  <c r="N114" i="5"/>
  <c r="Z114" i="5" s="1"/>
  <c r="O114" i="5"/>
  <c r="P114" i="5"/>
  <c r="Q114" i="5"/>
  <c r="R114" i="5"/>
  <c r="S114" i="5"/>
  <c r="T114" i="5"/>
  <c r="D115" i="5"/>
  <c r="C115" i="5" s="1"/>
  <c r="E115" i="5"/>
  <c r="F115" i="5"/>
  <c r="G115" i="5"/>
  <c r="C136" i="3" s="1"/>
  <c r="H115" i="5"/>
  <c r="I115" i="5"/>
  <c r="J115" i="5"/>
  <c r="K115" i="5"/>
  <c r="L115" i="5"/>
  <c r="M115" i="5"/>
  <c r="N115" i="5"/>
  <c r="Z115" i="5" s="1"/>
  <c r="O115" i="5"/>
  <c r="P115" i="5"/>
  <c r="Q115" i="5"/>
  <c r="R115" i="5"/>
  <c r="S115" i="5"/>
  <c r="T115" i="5"/>
  <c r="D116" i="5"/>
  <c r="C116" i="5" s="1"/>
  <c r="E116" i="5"/>
  <c r="F116" i="5"/>
  <c r="G116" i="5"/>
  <c r="C137" i="3" s="1"/>
  <c r="H116" i="5"/>
  <c r="I116" i="5"/>
  <c r="J116" i="5"/>
  <c r="K116" i="5"/>
  <c r="L116" i="5"/>
  <c r="M116" i="5"/>
  <c r="N116" i="5"/>
  <c r="Z116" i="5" s="1"/>
  <c r="O116" i="5"/>
  <c r="P116" i="5"/>
  <c r="Q116" i="5"/>
  <c r="R116" i="5"/>
  <c r="S116" i="5"/>
  <c r="T116" i="5"/>
  <c r="D117" i="5"/>
  <c r="C117" i="5" s="1"/>
  <c r="E117" i="5"/>
  <c r="F117" i="5"/>
  <c r="G117" i="5"/>
  <c r="C138" i="3" s="1"/>
  <c r="H117" i="5"/>
  <c r="I117" i="5"/>
  <c r="J117" i="5"/>
  <c r="K117" i="5"/>
  <c r="L117" i="5"/>
  <c r="M117" i="5"/>
  <c r="N117" i="5"/>
  <c r="Z117" i="5" s="1"/>
  <c r="O117" i="5"/>
  <c r="P117" i="5"/>
  <c r="Q117" i="5"/>
  <c r="R117" i="5"/>
  <c r="S117" i="5"/>
  <c r="T117" i="5"/>
  <c r="D118" i="5"/>
  <c r="C118" i="5" s="1"/>
  <c r="E118" i="5"/>
  <c r="F118" i="5"/>
  <c r="G118" i="5"/>
  <c r="C139" i="3" s="1"/>
  <c r="H118" i="5"/>
  <c r="I118" i="5"/>
  <c r="J118" i="5"/>
  <c r="K118" i="5"/>
  <c r="L118" i="5"/>
  <c r="M118" i="5"/>
  <c r="N118" i="5"/>
  <c r="Z118" i="5" s="1"/>
  <c r="O118" i="5"/>
  <c r="P118" i="5"/>
  <c r="Q118" i="5"/>
  <c r="R118" i="5"/>
  <c r="S118" i="5"/>
  <c r="T118" i="5"/>
  <c r="D119" i="5"/>
  <c r="C119" i="5" s="1"/>
  <c r="E119" i="5"/>
  <c r="F119" i="5"/>
  <c r="G119" i="5"/>
  <c r="C140" i="3" s="1"/>
  <c r="H119" i="5"/>
  <c r="I119" i="5"/>
  <c r="J119" i="5"/>
  <c r="K119" i="5"/>
  <c r="L119" i="5"/>
  <c r="M119" i="5"/>
  <c r="N119" i="5"/>
  <c r="Z119" i="5" s="1"/>
  <c r="O119" i="5"/>
  <c r="P119" i="5"/>
  <c r="Q119" i="5"/>
  <c r="R119" i="5"/>
  <c r="S119" i="5"/>
  <c r="T119" i="5"/>
  <c r="D120" i="5"/>
  <c r="C120" i="5" s="1"/>
  <c r="E120" i="5"/>
  <c r="F120" i="5"/>
  <c r="G120" i="5"/>
  <c r="C141" i="3" s="1"/>
  <c r="H120" i="5"/>
  <c r="I120" i="5"/>
  <c r="J120" i="5"/>
  <c r="K120" i="5"/>
  <c r="L120" i="5"/>
  <c r="M120" i="5"/>
  <c r="N120" i="5"/>
  <c r="Z120" i="5" s="1"/>
  <c r="O120" i="5"/>
  <c r="P120" i="5"/>
  <c r="Q120" i="5"/>
  <c r="R120" i="5"/>
  <c r="S120" i="5"/>
  <c r="T120" i="5"/>
  <c r="D121" i="5"/>
  <c r="C121" i="5" s="1"/>
  <c r="E121" i="5"/>
  <c r="F121" i="5"/>
  <c r="G121" i="5"/>
  <c r="C142" i="3" s="1"/>
  <c r="H121" i="5"/>
  <c r="I121" i="5"/>
  <c r="J121" i="5"/>
  <c r="K121" i="5"/>
  <c r="L121" i="5"/>
  <c r="M121" i="5"/>
  <c r="N121" i="5"/>
  <c r="Z121" i="5" s="1"/>
  <c r="O121" i="5"/>
  <c r="P121" i="5"/>
  <c r="Q121" i="5"/>
  <c r="R121" i="5"/>
  <c r="S121" i="5"/>
  <c r="T121" i="5"/>
  <c r="D122" i="5"/>
  <c r="C122" i="5" s="1"/>
  <c r="E122" i="5"/>
  <c r="F122" i="5"/>
  <c r="G122" i="5"/>
  <c r="C143" i="3" s="1"/>
  <c r="H122" i="5"/>
  <c r="I122" i="5"/>
  <c r="J122" i="5"/>
  <c r="K122" i="5"/>
  <c r="L122" i="5"/>
  <c r="M122" i="5"/>
  <c r="N122" i="5"/>
  <c r="Z122" i="5" s="1"/>
  <c r="O122" i="5"/>
  <c r="P122" i="5"/>
  <c r="Q122" i="5"/>
  <c r="R122" i="5"/>
  <c r="S122" i="5"/>
  <c r="T122" i="5"/>
  <c r="D123" i="5"/>
  <c r="C123" i="5" s="1"/>
  <c r="E123" i="5"/>
  <c r="F123" i="5"/>
  <c r="G123" i="5"/>
  <c r="C144" i="3" s="1"/>
  <c r="H123" i="5"/>
  <c r="I123" i="5"/>
  <c r="J123" i="5"/>
  <c r="K123" i="5"/>
  <c r="L123" i="5"/>
  <c r="M123" i="5"/>
  <c r="N123" i="5"/>
  <c r="Z123" i="5" s="1"/>
  <c r="O123" i="5"/>
  <c r="P123" i="5"/>
  <c r="Q123" i="5"/>
  <c r="R123" i="5"/>
  <c r="S123" i="5"/>
  <c r="T123" i="5"/>
  <c r="D124" i="5"/>
  <c r="C124" i="5" s="1"/>
  <c r="E124" i="5"/>
  <c r="F124" i="5"/>
  <c r="G124" i="5"/>
  <c r="C145" i="3" s="1"/>
  <c r="H124" i="5"/>
  <c r="I124" i="5"/>
  <c r="J124" i="5"/>
  <c r="K124" i="5"/>
  <c r="L124" i="5"/>
  <c r="M124" i="5"/>
  <c r="N124" i="5"/>
  <c r="Z124" i="5" s="1"/>
  <c r="O124" i="5"/>
  <c r="P124" i="5"/>
  <c r="Q124" i="5"/>
  <c r="R124" i="5"/>
  <c r="S124" i="5"/>
  <c r="T124" i="5"/>
  <c r="D125" i="5"/>
  <c r="C125" i="5" s="1"/>
  <c r="E125" i="5"/>
  <c r="F125" i="5"/>
  <c r="G125" i="5"/>
  <c r="C146" i="3" s="1"/>
  <c r="H125" i="5"/>
  <c r="I125" i="5"/>
  <c r="J125" i="5"/>
  <c r="K125" i="5"/>
  <c r="L125" i="5"/>
  <c r="M125" i="5"/>
  <c r="N125" i="5"/>
  <c r="Z125" i="5" s="1"/>
  <c r="O125" i="5"/>
  <c r="P125" i="5"/>
  <c r="Q125" i="5"/>
  <c r="R125" i="5"/>
  <c r="S125" i="5"/>
  <c r="T125" i="5"/>
  <c r="D126" i="5"/>
  <c r="C126" i="5" s="1"/>
  <c r="E126" i="5"/>
  <c r="F126" i="5"/>
  <c r="G126" i="5"/>
  <c r="C147" i="3" s="1"/>
  <c r="H126" i="5"/>
  <c r="I126" i="5"/>
  <c r="J126" i="5"/>
  <c r="K126" i="5"/>
  <c r="L126" i="5"/>
  <c r="M126" i="5"/>
  <c r="N126" i="5"/>
  <c r="Z126" i="5" s="1"/>
  <c r="O126" i="5"/>
  <c r="P126" i="5"/>
  <c r="Q126" i="5"/>
  <c r="R126" i="5"/>
  <c r="S126" i="5"/>
  <c r="T126" i="5"/>
  <c r="D127" i="5"/>
  <c r="C127" i="5" s="1"/>
  <c r="E127" i="5"/>
  <c r="F127" i="5"/>
  <c r="G127" i="5"/>
  <c r="C148" i="3" s="1"/>
  <c r="H127" i="5"/>
  <c r="I127" i="5"/>
  <c r="J127" i="5"/>
  <c r="K127" i="5"/>
  <c r="L127" i="5"/>
  <c r="M127" i="5"/>
  <c r="N127" i="5"/>
  <c r="Z127" i="5" s="1"/>
  <c r="O127" i="5"/>
  <c r="P127" i="5"/>
  <c r="Q127" i="5"/>
  <c r="R127" i="5"/>
  <c r="S127" i="5"/>
  <c r="T127" i="5"/>
  <c r="D128" i="5"/>
  <c r="C128" i="5" s="1"/>
  <c r="E128" i="5"/>
  <c r="F128" i="5"/>
  <c r="G128" i="5"/>
  <c r="C149" i="3" s="1"/>
  <c r="H128" i="5"/>
  <c r="I128" i="5"/>
  <c r="J128" i="5"/>
  <c r="K128" i="5"/>
  <c r="L128" i="5"/>
  <c r="M128" i="5"/>
  <c r="N128" i="5"/>
  <c r="Z128" i="5" s="1"/>
  <c r="O128" i="5"/>
  <c r="P128" i="5"/>
  <c r="Q128" i="5"/>
  <c r="R128" i="5"/>
  <c r="S128" i="5"/>
  <c r="T128" i="5"/>
  <c r="D129" i="5"/>
  <c r="C129" i="5" s="1"/>
  <c r="E129" i="5"/>
  <c r="F129" i="5"/>
  <c r="G129" i="5"/>
  <c r="C150" i="3" s="1"/>
  <c r="H129" i="5"/>
  <c r="I129" i="5"/>
  <c r="J129" i="5"/>
  <c r="K129" i="5"/>
  <c r="L129" i="5"/>
  <c r="M129" i="5"/>
  <c r="N129" i="5"/>
  <c r="Z129" i="5" s="1"/>
  <c r="O129" i="5"/>
  <c r="P129" i="5"/>
  <c r="Q129" i="5"/>
  <c r="R129" i="5"/>
  <c r="S129" i="5"/>
  <c r="T129" i="5"/>
  <c r="D130" i="5"/>
  <c r="C130" i="5" s="1"/>
  <c r="E130" i="5"/>
  <c r="F130" i="5"/>
  <c r="G130" i="5"/>
  <c r="C151" i="3" s="1"/>
  <c r="H130" i="5"/>
  <c r="I130" i="5"/>
  <c r="J130" i="5"/>
  <c r="K130" i="5"/>
  <c r="L130" i="5"/>
  <c r="M130" i="5"/>
  <c r="N130" i="5"/>
  <c r="Z130" i="5" s="1"/>
  <c r="O130" i="5"/>
  <c r="P130" i="5"/>
  <c r="Q130" i="5"/>
  <c r="R130" i="5"/>
  <c r="S130" i="5"/>
  <c r="T130" i="5"/>
  <c r="D131" i="5"/>
  <c r="C131" i="5" s="1"/>
  <c r="E131" i="5"/>
  <c r="F131" i="5"/>
  <c r="G131" i="5"/>
  <c r="C152" i="3" s="1"/>
  <c r="H131" i="5"/>
  <c r="I131" i="5"/>
  <c r="J131" i="5"/>
  <c r="K131" i="5"/>
  <c r="L131" i="5"/>
  <c r="M131" i="5"/>
  <c r="N131" i="5"/>
  <c r="Z131" i="5" s="1"/>
  <c r="O131" i="5"/>
  <c r="P131" i="5"/>
  <c r="Q131" i="5"/>
  <c r="R131" i="5"/>
  <c r="S131" i="5"/>
  <c r="T131" i="5"/>
  <c r="D132" i="5"/>
  <c r="C132" i="5" s="1"/>
  <c r="E132" i="5"/>
  <c r="F132" i="5"/>
  <c r="G132" i="5"/>
  <c r="C153" i="3" s="1"/>
  <c r="H132" i="5"/>
  <c r="I132" i="5"/>
  <c r="J132" i="5"/>
  <c r="K132" i="5"/>
  <c r="L132" i="5"/>
  <c r="M132" i="5"/>
  <c r="N132" i="5"/>
  <c r="Z132" i="5" s="1"/>
  <c r="O132" i="5"/>
  <c r="P132" i="5"/>
  <c r="Q132" i="5"/>
  <c r="R132" i="5"/>
  <c r="S132" i="5"/>
  <c r="T132" i="5"/>
  <c r="D133" i="5"/>
  <c r="C133" i="5" s="1"/>
  <c r="E133" i="5"/>
  <c r="F133" i="5"/>
  <c r="G133" i="5"/>
  <c r="C154" i="3" s="1"/>
  <c r="H133" i="5"/>
  <c r="I133" i="5"/>
  <c r="J133" i="5"/>
  <c r="K133" i="5"/>
  <c r="L133" i="5"/>
  <c r="M133" i="5"/>
  <c r="N133" i="5"/>
  <c r="Z133" i="5" s="1"/>
  <c r="O133" i="5"/>
  <c r="P133" i="5"/>
  <c r="Q133" i="5"/>
  <c r="R133" i="5"/>
  <c r="S133" i="5"/>
  <c r="T133" i="5"/>
  <c r="D134" i="5"/>
  <c r="C134" i="5" s="1"/>
  <c r="E134" i="5"/>
  <c r="F134" i="5"/>
  <c r="G134" i="5"/>
  <c r="C155" i="3" s="1"/>
  <c r="H134" i="5"/>
  <c r="I134" i="5"/>
  <c r="J134" i="5"/>
  <c r="K134" i="5"/>
  <c r="L134" i="5"/>
  <c r="M134" i="5"/>
  <c r="N134" i="5"/>
  <c r="Z134" i="5" s="1"/>
  <c r="O134" i="5"/>
  <c r="P134" i="5"/>
  <c r="Q134" i="5"/>
  <c r="R134" i="5"/>
  <c r="S134" i="5"/>
  <c r="T134" i="5"/>
  <c r="D135" i="5"/>
  <c r="C135" i="5" s="1"/>
  <c r="E135" i="5"/>
  <c r="F135" i="5"/>
  <c r="G135" i="5"/>
  <c r="C156" i="3" s="1"/>
  <c r="H135" i="5"/>
  <c r="I135" i="5"/>
  <c r="J135" i="5"/>
  <c r="K135" i="5"/>
  <c r="L135" i="5"/>
  <c r="M135" i="5"/>
  <c r="N135" i="5"/>
  <c r="Z135" i="5" s="1"/>
  <c r="O135" i="5"/>
  <c r="P135" i="5"/>
  <c r="Q135" i="5"/>
  <c r="R135" i="5"/>
  <c r="S135" i="5"/>
  <c r="T135" i="5"/>
  <c r="D136" i="5"/>
  <c r="C136" i="5" s="1"/>
  <c r="E136" i="5"/>
  <c r="F136" i="5"/>
  <c r="G136" i="5"/>
  <c r="C157" i="3" s="1"/>
  <c r="H136" i="5"/>
  <c r="I136" i="5"/>
  <c r="J136" i="5"/>
  <c r="K136" i="5"/>
  <c r="L136" i="5"/>
  <c r="M136" i="5"/>
  <c r="N136" i="5"/>
  <c r="Z136" i="5" s="1"/>
  <c r="O136" i="5"/>
  <c r="P136" i="5"/>
  <c r="Q136" i="5"/>
  <c r="R136" i="5"/>
  <c r="S136" i="5"/>
  <c r="T136" i="5"/>
  <c r="D137" i="5"/>
  <c r="C137" i="5" s="1"/>
  <c r="E137" i="5"/>
  <c r="F137" i="5"/>
  <c r="G137" i="5"/>
  <c r="C158" i="3" s="1"/>
  <c r="H137" i="5"/>
  <c r="I137" i="5"/>
  <c r="J137" i="5"/>
  <c r="K137" i="5"/>
  <c r="L137" i="5"/>
  <c r="M137" i="5"/>
  <c r="N137" i="5"/>
  <c r="Z137" i="5" s="1"/>
  <c r="O137" i="5"/>
  <c r="P137" i="5"/>
  <c r="Q137" i="5"/>
  <c r="R137" i="5"/>
  <c r="S137" i="5"/>
  <c r="T137" i="5"/>
  <c r="D138" i="5"/>
  <c r="C138" i="5" s="1"/>
  <c r="E138" i="5"/>
  <c r="F138" i="5"/>
  <c r="G138" i="5"/>
  <c r="C159" i="3" s="1"/>
  <c r="H138" i="5"/>
  <c r="I138" i="5"/>
  <c r="J138" i="5"/>
  <c r="K138" i="5"/>
  <c r="L138" i="5"/>
  <c r="M138" i="5"/>
  <c r="N138" i="5"/>
  <c r="Z138" i="5" s="1"/>
  <c r="O138" i="5"/>
  <c r="P138" i="5"/>
  <c r="Q138" i="5"/>
  <c r="R138" i="5"/>
  <c r="S138" i="5"/>
  <c r="T138" i="5"/>
  <c r="D139" i="5"/>
  <c r="C139" i="5" s="1"/>
  <c r="E139" i="5"/>
  <c r="F139" i="5"/>
  <c r="G139" i="5"/>
  <c r="C160" i="3" s="1"/>
  <c r="H139" i="5"/>
  <c r="I139" i="5"/>
  <c r="J139" i="5"/>
  <c r="K139" i="5"/>
  <c r="L139" i="5"/>
  <c r="M139" i="5"/>
  <c r="N139" i="5"/>
  <c r="Z139" i="5" s="1"/>
  <c r="O139" i="5"/>
  <c r="P139" i="5"/>
  <c r="Q139" i="5"/>
  <c r="R139" i="5"/>
  <c r="S139" i="5"/>
  <c r="T139" i="5"/>
  <c r="D140" i="5"/>
  <c r="C140" i="5" s="1"/>
  <c r="E140" i="5"/>
  <c r="F140" i="5"/>
  <c r="G140" i="5"/>
  <c r="C161" i="3" s="1"/>
  <c r="H140" i="5"/>
  <c r="I140" i="5"/>
  <c r="J140" i="5"/>
  <c r="K140" i="5"/>
  <c r="L140" i="5"/>
  <c r="M140" i="5"/>
  <c r="N140" i="5"/>
  <c r="Z140" i="5" s="1"/>
  <c r="O140" i="5"/>
  <c r="P140" i="5"/>
  <c r="Q140" i="5"/>
  <c r="R140" i="5"/>
  <c r="S140" i="5"/>
  <c r="T140" i="5"/>
  <c r="D141" i="5"/>
  <c r="C141" i="5" s="1"/>
  <c r="E141" i="5"/>
  <c r="F141" i="5"/>
  <c r="G141" i="5"/>
  <c r="C162" i="3" s="1"/>
  <c r="H141" i="5"/>
  <c r="I141" i="5"/>
  <c r="J141" i="5"/>
  <c r="K141" i="5"/>
  <c r="L141" i="5"/>
  <c r="M141" i="5"/>
  <c r="N141" i="5"/>
  <c r="Z141" i="5" s="1"/>
  <c r="O141" i="5"/>
  <c r="P141" i="5"/>
  <c r="Q141" i="5"/>
  <c r="R141" i="5"/>
  <c r="S141" i="5"/>
  <c r="T141" i="5"/>
  <c r="D142" i="5"/>
  <c r="C142" i="5" s="1"/>
  <c r="E142" i="5"/>
  <c r="F142" i="5"/>
  <c r="G142" i="5"/>
  <c r="C163" i="3" s="1"/>
  <c r="H142" i="5"/>
  <c r="I142" i="5"/>
  <c r="J142" i="5"/>
  <c r="K142" i="5"/>
  <c r="L142" i="5"/>
  <c r="M142" i="5"/>
  <c r="N142" i="5"/>
  <c r="Z142" i="5" s="1"/>
  <c r="O142" i="5"/>
  <c r="P142" i="5"/>
  <c r="Q142" i="5"/>
  <c r="R142" i="5"/>
  <c r="S142" i="5"/>
  <c r="T142" i="5"/>
  <c r="D143" i="5"/>
  <c r="C143" i="5" s="1"/>
  <c r="E143" i="5"/>
  <c r="F143" i="5"/>
  <c r="G143" i="5"/>
  <c r="C164" i="3" s="1"/>
  <c r="H143" i="5"/>
  <c r="I143" i="5"/>
  <c r="J143" i="5"/>
  <c r="K143" i="5"/>
  <c r="L143" i="5"/>
  <c r="M143" i="5"/>
  <c r="N143" i="5"/>
  <c r="Z143" i="5" s="1"/>
  <c r="O143" i="5"/>
  <c r="P143" i="5"/>
  <c r="Q143" i="5"/>
  <c r="R143" i="5"/>
  <c r="S143" i="5"/>
  <c r="T143" i="5"/>
  <c r="D144" i="5"/>
  <c r="C144" i="5" s="1"/>
  <c r="E144" i="5"/>
  <c r="F144" i="5"/>
  <c r="G144" i="5"/>
  <c r="C165" i="3" s="1"/>
  <c r="H144" i="5"/>
  <c r="I144" i="5"/>
  <c r="J144" i="5"/>
  <c r="K144" i="5"/>
  <c r="L144" i="5"/>
  <c r="M144" i="5"/>
  <c r="N144" i="5"/>
  <c r="Z144" i="5" s="1"/>
  <c r="O144" i="5"/>
  <c r="P144" i="5"/>
  <c r="Q144" i="5"/>
  <c r="R144" i="5"/>
  <c r="S144" i="5"/>
  <c r="T144" i="5"/>
  <c r="D145" i="5"/>
  <c r="C145" i="5" s="1"/>
  <c r="E145" i="5"/>
  <c r="F145" i="5"/>
  <c r="G145" i="5"/>
  <c r="C166" i="3" s="1"/>
  <c r="H145" i="5"/>
  <c r="I145" i="5"/>
  <c r="J145" i="5"/>
  <c r="K145" i="5"/>
  <c r="L145" i="5"/>
  <c r="M145" i="5"/>
  <c r="N145" i="5"/>
  <c r="Z145" i="5" s="1"/>
  <c r="O145" i="5"/>
  <c r="P145" i="5"/>
  <c r="Q145" i="5"/>
  <c r="R145" i="5"/>
  <c r="S145" i="5"/>
  <c r="T145" i="5"/>
  <c r="D146" i="5"/>
  <c r="C146" i="5" s="1"/>
  <c r="E146" i="5"/>
  <c r="F146" i="5"/>
  <c r="G146" i="5"/>
  <c r="C167" i="3" s="1"/>
  <c r="H146" i="5"/>
  <c r="I146" i="5"/>
  <c r="J146" i="5"/>
  <c r="K146" i="5"/>
  <c r="L146" i="5"/>
  <c r="M146" i="5"/>
  <c r="N146" i="5"/>
  <c r="Z146" i="5" s="1"/>
  <c r="O146" i="5"/>
  <c r="P146" i="5"/>
  <c r="Q146" i="5"/>
  <c r="R146" i="5"/>
  <c r="S146" i="5"/>
  <c r="T146" i="5"/>
  <c r="D147" i="5"/>
  <c r="C147" i="5" s="1"/>
  <c r="E147" i="5"/>
  <c r="F147" i="5"/>
  <c r="G147" i="5"/>
  <c r="C168" i="3" s="1"/>
  <c r="H147" i="5"/>
  <c r="I147" i="5"/>
  <c r="J147" i="5"/>
  <c r="K147" i="5"/>
  <c r="L147" i="5"/>
  <c r="M147" i="5"/>
  <c r="N147" i="5"/>
  <c r="Z147" i="5" s="1"/>
  <c r="O147" i="5"/>
  <c r="P147" i="5"/>
  <c r="Q147" i="5"/>
  <c r="R147" i="5"/>
  <c r="S147" i="5"/>
  <c r="T147" i="5"/>
  <c r="D148" i="5"/>
  <c r="C148" i="5" s="1"/>
  <c r="E148" i="5"/>
  <c r="F148" i="5"/>
  <c r="G148" i="5"/>
  <c r="C169" i="3" s="1"/>
  <c r="H148" i="5"/>
  <c r="I148" i="5"/>
  <c r="J148" i="5"/>
  <c r="K148" i="5"/>
  <c r="L148" i="5"/>
  <c r="M148" i="5"/>
  <c r="N148" i="5"/>
  <c r="Z148" i="5" s="1"/>
  <c r="O148" i="5"/>
  <c r="P148" i="5"/>
  <c r="Q148" i="5"/>
  <c r="R148" i="5"/>
  <c r="S148" i="5"/>
  <c r="T148" i="5"/>
  <c r="D149" i="5"/>
  <c r="C149" i="5" s="1"/>
  <c r="E149" i="5"/>
  <c r="F149" i="5"/>
  <c r="G149" i="5"/>
  <c r="C170" i="3" s="1"/>
  <c r="H149" i="5"/>
  <c r="I149" i="5"/>
  <c r="J149" i="5"/>
  <c r="K149" i="5"/>
  <c r="L149" i="5"/>
  <c r="M149" i="5"/>
  <c r="N149" i="5"/>
  <c r="Z149" i="5" s="1"/>
  <c r="O149" i="5"/>
  <c r="P149" i="5"/>
  <c r="Q149" i="5"/>
  <c r="R149" i="5"/>
  <c r="S149" i="5"/>
  <c r="T149" i="5"/>
  <c r="D150" i="5"/>
  <c r="C150" i="5" s="1"/>
  <c r="E150" i="5"/>
  <c r="F150" i="5"/>
  <c r="G150" i="5"/>
  <c r="C171" i="3" s="1"/>
  <c r="H150" i="5"/>
  <c r="I150" i="5"/>
  <c r="J150" i="5"/>
  <c r="K150" i="5"/>
  <c r="L150" i="5"/>
  <c r="M150" i="5"/>
  <c r="N150" i="5"/>
  <c r="Z150" i="5" s="1"/>
  <c r="O150" i="5"/>
  <c r="P150" i="5"/>
  <c r="Q150" i="5"/>
  <c r="R150" i="5"/>
  <c r="S150" i="5"/>
  <c r="T150" i="5"/>
  <c r="T2" i="5"/>
  <c r="J2" i="5"/>
  <c r="K2" i="5"/>
  <c r="L2" i="5"/>
  <c r="M2" i="5"/>
  <c r="N2" i="5"/>
  <c r="Z2" i="5" s="1"/>
  <c r="O2" i="5"/>
  <c r="P2" i="5"/>
  <c r="Q2" i="5"/>
  <c r="R2" i="5"/>
  <c r="S2" i="5"/>
  <c r="I2" i="5"/>
  <c r="H2" i="5"/>
  <c r="G2" i="5"/>
  <c r="C23" i="3" s="1"/>
  <c r="F2" i="5"/>
  <c r="D2" i="5"/>
  <c r="W2" i="5"/>
  <c r="X2" i="5"/>
  <c r="Y2" i="5"/>
  <c r="V2" i="5"/>
  <c r="Y25" i="3"/>
  <c r="Z25" i="3"/>
  <c r="AA25" i="3"/>
  <c r="AB25" i="3"/>
  <c r="AC25" i="3"/>
  <c r="AD25" i="3"/>
  <c r="AE25" i="3"/>
  <c r="AF25" i="3"/>
  <c r="AG25" i="3"/>
  <c r="AH25" i="3"/>
  <c r="AI25" i="3"/>
  <c r="Y26" i="3"/>
  <c r="Z26" i="3"/>
  <c r="AA26" i="3"/>
  <c r="AB26" i="3"/>
  <c r="AC26" i="3"/>
  <c r="AD26" i="3"/>
  <c r="AE26" i="3"/>
  <c r="AF26" i="3"/>
  <c r="AG26" i="3"/>
  <c r="AH26" i="3"/>
  <c r="AI26" i="3"/>
  <c r="Y27" i="3"/>
  <c r="Z27" i="3"/>
  <c r="AA27" i="3"/>
  <c r="AB27" i="3"/>
  <c r="AC27" i="3"/>
  <c r="AD27" i="3"/>
  <c r="AE27" i="3"/>
  <c r="AF27" i="3"/>
  <c r="AG27" i="3"/>
  <c r="AH27" i="3"/>
  <c r="AI27" i="3"/>
  <c r="X28" i="3"/>
  <c r="Y28" i="3"/>
  <c r="Z28" i="3"/>
  <c r="AA28" i="3"/>
  <c r="AB28" i="3"/>
  <c r="AC28" i="3"/>
  <c r="AD28" i="3"/>
  <c r="AE28" i="3"/>
  <c r="AF28" i="3"/>
  <c r="AG28" i="3"/>
  <c r="AH28" i="3"/>
  <c r="AI28" i="3"/>
  <c r="Y29" i="3"/>
  <c r="Z29" i="3"/>
  <c r="AA29" i="3"/>
  <c r="AB29" i="3"/>
  <c r="AC29" i="3"/>
  <c r="AD29" i="3"/>
  <c r="AE29" i="3"/>
  <c r="AF29" i="3"/>
  <c r="AG29" i="3"/>
  <c r="AH29" i="3"/>
  <c r="AI29" i="3"/>
  <c r="Y30" i="3"/>
  <c r="Z30" i="3"/>
  <c r="AA30" i="3"/>
  <c r="AB30" i="3"/>
  <c r="AC30" i="3"/>
  <c r="AD30" i="3"/>
  <c r="AE30" i="3"/>
  <c r="AF30" i="3"/>
  <c r="AG30" i="3"/>
  <c r="AH30" i="3"/>
  <c r="AI30" i="3"/>
  <c r="Y31" i="3"/>
  <c r="Z31" i="3"/>
  <c r="AA31" i="3"/>
  <c r="AB31" i="3"/>
  <c r="AC31" i="3"/>
  <c r="AD31" i="3"/>
  <c r="AE31" i="3"/>
  <c r="AF31" i="3"/>
  <c r="AG31" i="3"/>
  <c r="AH31" i="3"/>
  <c r="AI31" i="3"/>
  <c r="Y32" i="3"/>
  <c r="Z32" i="3"/>
  <c r="AA32" i="3"/>
  <c r="AB32" i="3"/>
  <c r="AC32" i="3"/>
  <c r="AD32" i="3"/>
  <c r="AE32" i="3"/>
  <c r="AF32" i="3"/>
  <c r="AG32" i="3"/>
  <c r="AH32" i="3"/>
  <c r="AI32" i="3"/>
  <c r="Y33" i="3"/>
  <c r="Z33" i="3"/>
  <c r="AA33" i="3"/>
  <c r="AB33" i="3"/>
  <c r="AC33" i="3"/>
  <c r="AD33" i="3"/>
  <c r="AE33" i="3"/>
  <c r="AF33" i="3"/>
  <c r="AG33" i="3"/>
  <c r="AH33" i="3"/>
  <c r="AI33" i="3"/>
  <c r="X34" i="3"/>
  <c r="Y34" i="3"/>
  <c r="Z34" i="3"/>
  <c r="AA34" i="3"/>
  <c r="AB34" i="3"/>
  <c r="AC34" i="3"/>
  <c r="AD34" i="3"/>
  <c r="AE34" i="3"/>
  <c r="AF34" i="3"/>
  <c r="AG34" i="3"/>
  <c r="AH34" i="3"/>
  <c r="AI34" i="3"/>
  <c r="Y35" i="3"/>
  <c r="Z35" i="3"/>
  <c r="AA35" i="3"/>
  <c r="AB35" i="3"/>
  <c r="AC35" i="3"/>
  <c r="AD35" i="3"/>
  <c r="AE35" i="3"/>
  <c r="AF35" i="3"/>
  <c r="AG35" i="3"/>
  <c r="AH35" i="3"/>
  <c r="AI35" i="3"/>
  <c r="X36" i="3"/>
  <c r="Y36" i="3"/>
  <c r="Z36" i="3"/>
  <c r="AA36" i="3"/>
  <c r="AB36" i="3"/>
  <c r="AC36" i="3"/>
  <c r="AD36" i="3"/>
  <c r="AE36" i="3"/>
  <c r="AF36" i="3"/>
  <c r="AG36" i="3"/>
  <c r="AH36" i="3"/>
  <c r="AI36" i="3"/>
  <c r="X37" i="3"/>
  <c r="Y37" i="3"/>
  <c r="Z37" i="3"/>
  <c r="AA37" i="3"/>
  <c r="AB37" i="3"/>
  <c r="AC37" i="3"/>
  <c r="AD37" i="3"/>
  <c r="AE37" i="3"/>
  <c r="AF37" i="3"/>
  <c r="AG37" i="3"/>
  <c r="AH37" i="3"/>
  <c r="AI37" i="3"/>
  <c r="X38" i="3"/>
  <c r="Y38" i="3"/>
  <c r="Z38" i="3"/>
  <c r="AA38" i="3"/>
  <c r="AB38" i="3"/>
  <c r="AC38" i="3"/>
  <c r="AD38" i="3"/>
  <c r="AE38" i="3"/>
  <c r="AF38" i="3"/>
  <c r="AG38" i="3"/>
  <c r="AH38" i="3"/>
  <c r="AI38" i="3"/>
  <c r="X39" i="3"/>
  <c r="Y39" i="3"/>
  <c r="Z39" i="3"/>
  <c r="AA39" i="3"/>
  <c r="AB39" i="3"/>
  <c r="AC39" i="3"/>
  <c r="AD39" i="3"/>
  <c r="AE39" i="3"/>
  <c r="AF39" i="3"/>
  <c r="AG39" i="3"/>
  <c r="AH39" i="3"/>
  <c r="AI39" i="3"/>
  <c r="X40" i="3"/>
  <c r="Y40" i="3"/>
  <c r="Z40" i="3"/>
  <c r="AA40" i="3"/>
  <c r="AB40" i="3"/>
  <c r="AC40" i="3"/>
  <c r="AD40" i="3"/>
  <c r="AE40" i="3"/>
  <c r="AF40" i="3"/>
  <c r="AG40" i="3"/>
  <c r="AH40" i="3"/>
  <c r="AI40" i="3"/>
  <c r="X41" i="3"/>
  <c r="Y41" i="3"/>
  <c r="Z41" i="3"/>
  <c r="AA41" i="3"/>
  <c r="AB41" i="3"/>
  <c r="AC41" i="3"/>
  <c r="AD41" i="3"/>
  <c r="AE41" i="3"/>
  <c r="AF41" i="3"/>
  <c r="AG41" i="3"/>
  <c r="AH41" i="3"/>
  <c r="AI41" i="3"/>
  <c r="X42" i="3"/>
  <c r="Y42" i="3"/>
  <c r="Z42" i="3"/>
  <c r="AA42" i="3"/>
  <c r="AB42" i="3"/>
  <c r="AC42" i="3"/>
  <c r="AD42" i="3"/>
  <c r="AE42" i="3"/>
  <c r="AF42" i="3"/>
  <c r="AG42" i="3"/>
  <c r="AH42" i="3"/>
  <c r="AI42" i="3"/>
  <c r="S43" i="3"/>
  <c r="R43" i="3" s="1"/>
  <c r="U43" i="3"/>
  <c r="T43" i="3" s="1"/>
  <c r="V43" i="3"/>
  <c r="X43" i="3"/>
  <c r="Y43" i="3"/>
  <c r="Z43" i="3"/>
  <c r="AA43" i="3"/>
  <c r="AB43" i="3"/>
  <c r="AC43" i="3"/>
  <c r="AD43" i="3"/>
  <c r="AE43" i="3"/>
  <c r="AF43" i="3"/>
  <c r="AG43" i="3"/>
  <c r="AH43" i="3"/>
  <c r="AI43" i="3"/>
  <c r="X44" i="3"/>
  <c r="Y44" i="3"/>
  <c r="Z44" i="3"/>
  <c r="AA44" i="3"/>
  <c r="AB44" i="3"/>
  <c r="AC44" i="3"/>
  <c r="AD44" i="3"/>
  <c r="AE44" i="3"/>
  <c r="AF44" i="3"/>
  <c r="AG44" i="3"/>
  <c r="AH44" i="3"/>
  <c r="AI44" i="3"/>
  <c r="X45" i="3"/>
  <c r="Y45" i="3"/>
  <c r="Z45" i="3"/>
  <c r="AA45" i="3"/>
  <c r="AB45" i="3"/>
  <c r="AC45" i="3"/>
  <c r="AD45" i="3"/>
  <c r="AE45" i="3"/>
  <c r="AF45" i="3"/>
  <c r="AG45" i="3"/>
  <c r="AH45" i="3"/>
  <c r="AI45" i="3"/>
  <c r="X46" i="3"/>
  <c r="Y46" i="3"/>
  <c r="Z46" i="3"/>
  <c r="AA46" i="3"/>
  <c r="AB46" i="3"/>
  <c r="AC46" i="3"/>
  <c r="AD46" i="3"/>
  <c r="AE46" i="3"/>
  <c r="AF46" i="3"/>
  <c r="AG46" i="3"/>
  <c r="AH46" i="3"/>
  <c r="AI46" i="3"/>
  <c r="X47" i="3"/>
  <c r="Y47" i="3"/>
  <c r="Z47" i="3"/>
  <c r="AA47" i="3"/>
  <c r="AB47" i="3"/>
  <c r="AC47" i="3"/>
  <c r="AD47" i="3"/>
  <c r="AE47" i="3"/>
  <c r="AF47" i="3"/>
  <c r="AG47" i="3"/>
  <c r="AH47" i="3"/>
  <c r="AI47" i="3"/>
  <c r="X48" i="3"/>
  <c r="Y48" i="3"/>
  <c r="Z48" i="3"/>
  <c r="AA48" i="3"/>
  <c r="AB48" i="3"/>
  <c r="AC48" i="3"/>
  <c r="AD48" i="3"/>
  <c r="AE48" i="3"/>
  <c r="AF48" i="3"/>
  <c r="AG48" i="3"/>
  <c r="AH48" i="3"/>
  <c r="AI48" i="3"/>
  <c r="X49" i="3"/>
  <c r="Y49" i="3"/>
  <c r="Z49" i="3"/>
  <c r="AA49" i="3"/>
  <c r="AB49" i="3"/>
  <c r="AC49" i="3"/>
  <c r="AD49" i="3"/>
  <c r="AE49" i="3"/>
  <c r="AF49" i="3"/>
  <c r="AG49" i="3"/>
  <c r="AH49" i="3"/>
  <c r="AI49" i="3"/>
  <c r="X50" i="3"/>
  <c r="Y50" i="3"/>
  <c r="Z50" i="3"/>
  <c r="AA50" i="3"/>
  <c r="AB50" i="3"/>
  <c r="AC50" i="3"/>
  <c r="AD50" i="3"/>
  <c r="AE50" i="3"/>
  <c r="AF50" i="3"/>
  <c r="AG50" i="3"/>
  <c r="AH50" i="3"/>
  <c r="AI50" i="3"/>
  <c r="S51" i="3"/>
  <c r="R51" i="3" s="1"/>
  <c r="U51" i="3"/>
  <c r="T51" i="3" s="1"/>
  <c r="V51" i="3"/>
  <c r="W51" i="3"/>
  <c r="X51" i="3"/>
  <c r="Y51" i="3"/>
  <c r="Z51" i="3"/>
  <c r="AA51" i="3"/>
  <c r="AB51" i="3"/>
  <c r="AC51" i="3"/>
  <c r="AD51" i="3"/>
  <c r="AE51" i="3"/>
  <c r="AF51" i="3"/>
  <c r="AG51" i="3"/>
  <c r="AH51" i="3"/>
  <c r="AI51" i="3"/>
  <c r="X52" i="3"/>
  <c r="Y52" i="3"/>
  <c r="Z52" i="3"/>
  <c r="AA52" i="3"/>
  <c r="AB52" i="3"/>
  <c r="AC52" i="3"/>
  <c r="AD52" i="3"/>
  <c r="AE52" i="3"/>
  <c r="AF52" i="3"/>
  <c r="AG52" i="3"/>
  <c r="AH52" i="3"/>
  <c r="AI52" i="3"/>
  <c r="X53" i="3"/>
  <c r="Y53" i="3"/>
  <c r="Z53" i="3"/>
  <c r="AA53" i="3"/>
  <c r="AB53" i="3"/>
  <c r="AC53" i="3"/>
  <c r="AD53" i="3"/>
  <c r="AE53" i="3"/>
  <c r="AF53" i="3"/>
  <c r="AG53" i="3"/>
  <c r="AH53" i="3"/>
  <c r="AI53" i="3"/>
  <c r="X54" i="3"/>
  <c r="Y54" i="3"/>
  <c r="Z54" i="3"/>
  <c r="AA54" i="3"/>
  <c r="AB54" i="3"/>
  <c r="AC54" i="3"/>
  <c r="AD54" i="3"/>
  <c r="AE54" i="3"/>
  <c r="AF54" i="3"/>
  <c r="AG54" i="3"/>
  <c r="AH54" i="3"/>
  <c r="AI54" i="3"/>
  <c r="X55" i="3"/>
  <c r="Y55" i="3"/>
  <c r="Z55" i="3"/>
  <c r="AA55" i="3"/>
  <c r="AB55" i="3"/>
  <c r="AC55" i="3"/>
  <c r="AD55" i="3"/>
  <c r="AE55" i="3"/>
  <c r="AF55" i="3"/>
  <c r="AG55" i="3"/>
  <c r="AH55" i="3"/>
  <c r="AI55" i="3"/>
  <c r="X56" i="3"/>
  <c r="Y56" i="3"/>
  <c r="Z56" i="3"/>
  <c r="AA56" i="3"/>
  <c r="AB56" i="3"/>
  <c r="AC56" i="3"/>
  <c r="AD56" i="3"/>
  <c r="AE56" i="3"/>
  <c r="AF56" i="3"/>
  <c r="AG56" i="3"/>
  <c r="AH56" i="3"/>
  <c r="AI56" i="3"/>
  <c r="X57" i="3"/>
  <c r="Y57" i="3"/>
  <c r="Z57" i="3"/>
  <c r="AA57" i="3"/>
  <c r="AB57" i="3"/>
  <c r="AC57" i="3"/>
  <c r="AD57" i="3"/>
  <c r="AE57" i="3"/>
  <c r="AF57" i="3"/>
  <c r="AG57" i="3"/>
  <c r="AH57" i="3"/>
  <c r="AI57" i="3"/>
  <c r="X58" i="3"/>
  <c r="Y58" i="3"/>
  <c r="Z58" i="3"/>
  <c r="AA58" i="3"/>
  <c r="AB58" i="3"/>
  <c r="AC58" i="3"/>
  <c r="AD58" i="3"/>
  <c r="AE58" i="3"/>
  <c r="AF58" i="3"/>
  <c r="AG58" i="3"/>
  <c r="AH58" i="3"/>
  <c r="AI58" i="3"/>
  <c r="U59" i="3"/>
  <c r="T59" i="3" s="1"/>
  <c r="W59" i="3"/>
  <c r="X59" i="3"/>
  <c r="Y59" i="3"/>
  <c r="Z59" i="3"/>
  <c r="AA59" i="3"/>
  <c r="AB59" i="3"/>
  <c r="AC59" i="3"/>
  <c r="AD59" i="3"/>
  <c r="AE59" i="3"/>
  <c r="AF59" i="3"/>
  <c r="AG59" i="3"/>
  <c r="AH59" i="3"/>
  <c r="AI59" i="3"/>
  <c r="X60" i="3"/>
  <c r="Y60" i="3"/>
  <c r="Z60" i="3"/>
  <c r="AA60" i="3"/>
  <c r="AB60" i="3"/>
  <c r="AC60" i="3"/>
  <c r="AD60" i="3"/>
  <c r="AE60" i="3"/>
  <c r="AF60" i="3"/>
  <c r="AG60" i="3"/>
  <c r="AH60" i="3"/>
  <c r="AI60" i="3"/>
  <c r="X61" i="3"/>
  <c r="Y61" i="3"/>
  <c r="Z61" i="3"/>
  <c r="AA61" i="3"/>
  <c r="AB61" i="3"/>
  <c r="AC61" i="3"/>
  <c r="AD61" i="3"/>
  <c r="AE61" i="3"/>
  <c r="AF61" i="3"/>
  <c r="AG61" i="3"/>
  <c r="AH61" i="3"/>
  <c r="AI61" i="3"/>
  <c r="X62" i="3"/>
  <c r="Y62" i="3"/>
  <c r="Z62" i="3"/>
  <c r="AA62" i="3"/>
  <c r="AB62" i="3"/>
  <c r="AC62" i="3"/>
  <c r="AD62" i="3"/>
  <c r="AE62" i="3"/>
  <c r="AF62" i="3"/>
  <c r="AG62" i="3"/>
  <c r="AH62" i="3"/>
  <c r="AI62" i="3"/>
  <c r="X63" i="3"/>
  <c r="Y63" i="3"/>
  <c r="Z63" i="3"/>
  <c r="AA63" i="3"/>
  <c r="AB63" i="3"/>
  <c r="AC63" i="3"/>
  <c r="AD63" i="3"/>
  <c r="AE63" i="3"/>
  <c r="AF63" i="3"/>
  <c r="AG63" i="3"/>
  <c r="AH63" i="3"/>
  <c r="AI63" i="3"/>
  <c r="X64" i="3"/>
  <c r="Y64" i="3"/>
  <c r="Z64" i="3"/>
  <c r="AA64" i="3"/>
  <c r="AB64" i="3"/>
  <c r="AC64" i="3"/>
  <c r="AD64" i="3"/>
  <c r="AE64" i="3"/>
  <c r="AF64" i="3"/>
  <c r="AG64" i="3"/>
  <c r="AH64" i="3"/>
  <c r="AI64" i="3"/>
  <c r="X65" i="3"/>
  <c r="Y65" i="3"/>
  <c r="Z65" i="3"/>
  <c r="AA65" i="3"/>
  <c r="AB65" i="3"/>
  <c r="AC65" i="3"/>
  <c r="AD65" i="3"/>
  <c r="AE65" i="3"/>
  <c r="AF65" i="3"/>
  <c r="AG65" i="3"/>
  <c r="AH65" i="3"/>
  <c r="AI65" i="3"/>
  <c r="X66" i="3"/>
  <c r="Y66" i="3"/>
  <c r="Z66" i="3"/>
  <c r="AA66" i="3"/>
  <c r="AB66" i="3"/>
  <c r="AC66" i="3"/>
  <c r="AD66" i="3"/>
  <c r="AE66" i="3"/>
  <c r="AF66" i="3"/>
  <c r="AG66" i="3"/>
  <c r="AH66" i="3"/>
  <c r="AI66" i="3"/>
  <c r="U67" i="3"/>
  <c r="T67" i="3" s="1"/>
  <c r="W67" i="3"/>
  <c r="X67" i="3"/>
  <c r="Y67" i="3"/>
  <c r="Z67" i="3"/>
  <c r="AA67" i="3"/>
  <c r="AB67" i="3"/>
  <c r="AC67" i="3"/>
  <c r="AD67" i="3"/>
  <c r="AE67" i="3"/>
  <c r="AF67" i="3"/>
  <c r="AG67" i="3"/>
  <c r="AH67" i="3"/>
  <c r="AI67" i="3"/>
  <c r="X68" i="3"/>
  <c r="Y68" i="3"/>
  <c r="Z68" i="3"/>
  <c r="AA68" i="3"/>
  <c r="AB68" i="3"/>
  <c r="AC68" i="3"/>
  <c r="AD68" i="3"/>
  <c r="AE68" i="3"/>
  <c r="AF68" i="3"/>
  <c r="AG68" i="3"/>
  <c r="AH68" i="3"/>
  <c r="AI68" i="3"/>
  <c r="X69" i="3"/>
  <c r="Y69" i="3"/>
  <c r="Z69" i="3"/>
  <c r="AA69" i="3"/>
  <c r="AB69" i="3"/>
  <c r="AC69" i="3"/>
  <c r="AD69" i="3"/>
  <c r="AE69" i="3"/>
  <c r="AF69" i="3"/>
  <c r="AG69" i="3"/>
  <c r="AH69" i="3"/>
  <c r="AI69" i="3"/>
  <c r="X70" i="3"/>
  <c r="Y70" i="3"/>
  <c r="Z70" i="3"/>
  <c r="AA70" i="3"/>
  <c r="AB70" i="3"/>
  <c r="AC70" i="3"/>
  <c r="AD70" i="3"/>
  <c r="AE70" i="3"/>
  <c r="AF70" i="3"/>
  <c r="AG70" i="3"/>
  <c r="AH70" i="3"/>
  <c r="AI70" i="3"/>
  <c r="X71" i="3"/>
  <c r="Y71" i="3"/>
  <c r="Z71" i="3"/>
  <c r="AA71" i="3"/>
  <c r="AB71" i="3"/>
  <c r="AC71" i="3"/>
  <c r="AD71" i="3"/>
  <c r="AE71" i="3"/>
  <c r="AF71" i="3"/>
  <c r="AG71" i="3"/>
  <c r="AH71" i="3"/>
  <c r="AI71" i="3"/>
  <c r="X72" i="3"/>
  <c r="Y72" i="3"/>
  <c r="Z72" i="3"/>
  <c r="AA72" i="3"/>
  <c r="AB72" i="3"/>
  <c r="AC72" i="3"/>
  <c r="AD72" i="3"/>
  <c r="AE72" i="3"/>
  <c r="AF72" i="3"/>
  <c r="AG72" i="3"/>
  <c r="AH72" i="3"/>
  <c r="AI72" i="3"/>
  <c r="X73" i="3"/>
  <c r="Y73" i="3"/>
  <c r="Z73" i="3"/>
  <c r="AA73" i="3"/>
  <c r="AB73" i="3"/>
  <c r="AC73" i="3"/>
  <c r="AD73" i="3"/>
  <c r="AE73" i="3"/>
  <c r="AF73" i="3"/>
  <c r="AG73" i="3"/>
  <c r="AH73" i="3"/>
  <c r="AI73" i="3"/>
  <c r="X74" i="3"/>
  <c r="Y74" i="3"/>
  <c r="Z74" i="3"/>
  <c r="AA74" i="3"/>
  <c r="AB74" i="3"/>
  <c r="AC74" i="3"/>
  <c r="AD74" i="3"/>
  <c r="AE74" i="3"/>
  <c r="AF74" i="3"/>
  <c r="AG74" i="3"/>
  <c r="AH74" i="3"/>
  <c r="AI74" i="3"/>
  <c r="U75" i="3"/>
  <c r="T75" i="3" s="1"/>
  <c r="W75" i="3"/>
  <c r="X75" i="3"/>
  <c r="Y75" i="3"/>
  <c r="Z75" i="3"/>
  <c r="AA75" i="3"/>
  <c r="AB75" i="3"/>
  <c r="AC75" i="3"/>
  <c r="AD75" i="3"/>
  <c r="AE75" i="3"/>
  <c r="AF75" i="3"/>
  <c r="AG75" i="3"/>
  <c r="AH75" i="3"/>
  <c r="AI75" i="3"/>
  <c r="X76" i="3"/>
  <c r="Y76" i="3"/>
  <c r="Z76" i="3"/>
  <c r="AA76" i="3"/>
  <c r="AB76" i="3"/>
  <c r="AC76" i="3"/>
  <c r="AD76" i="3"/>
  <c r="AE76" i="3"/>
  <c r="AF76" i="3"/>
  <c r="AG76" i="3"/>
  <c r="AH76" i="3"/>
  <c r="AI76" i="3"/>
  <c r="X77" i="3"/>
  <c r="Y77" i="3"/>
  <c r="Z77" i="3"/>
  <c r="AA77" i="3"/>
  <c r="AB77" i="3"/>
  <c r="AC77" i="3"/>
  <c r="AD77" i="3"/>
  <c r="AE77" i="3"/>
  <c r="AF77" i="3"/>
  <c r="AG77" i="3"/>
  <c r="AH77" i="3"/>
  <c r="AI77" i="3"/>
  <c r="X78" i="3"/>
  <c r="Y78" i="3"/>
  <c r="Z78" i="3"/>
  <c r="AA78" i="3"/>
  <c r="AB78" i="3"/>
  <c r="AC78" i="3"/>
  <c r="AD78" i="3"/>
  <c r="AE78" i="3"/>
  <c r="AF78" i="3"/>
  <c r="AG78" i="3"/>
  <c r="AH78" i="3"/>
  <c r="AI78" i="3"/>
  <c r="X79" i="3"/>
  <c r="Y79" i="3"/>
  <c r="Z79" i="3"/>
  <c r="AA79" i="3"/>
  <c r="AB79" i="3"/>
  <c r="AC79" i="3"/>
  <c r="AD79" i="3"/>
  <c r="AE79" i="3"/>
  <c r="AF79" i="3"/>
  <c r="AG79" i="3"/>
  <c r="AH79" i="3"/>
  <c r="AI79" i="3"/>
  <c r="X80" i="3"/>
  <c r="Y80" i="3"/>
  <c r="Z80" i="3"/>
  <c r="AA80" i="3"/>
  <c r="AB80" i="3"/>
  <c r="AC80" i="3"/>
  <c r="AD80" i="3"/>
  <c r="AE80" i="3"/>
  <c r="AF80" i="3"/>
  <c r="AG80" i="3"/>
  <c r="AH80" i="3"/>
  <c r="AI80" i="3"/>
  <c r="X81" i="3"/>
  <c r="Y81" i="3"/>
  <c r="Z81" i="3"/>
  <c r="AA81" i="3"/>
  <c r="AB81" i="3"/>
  <c r="AC81" i="3"/>
  <c r="AD81" i="3"/>
  <c r="AE81" i="3"/>
  <c r="AF81" i="3"/>
  <c r="AG81" i="3"/>
  <c r="AH81" i="3"/>
  <c r="AI81" i="3"/>
  <c r="X82" i="3"/>
  <c r="Y82" i="3"/>
  <c r="Z82" i="3"/>
  <c r="AA82" i="3"/>
  <c r="AB82" i="3"/>
  <c r="AC82" i="3"/>
  <c r="AD82" i="3"/>
  <c r="AE82" i="3"/>
  <c r="AF82" i="3"/>
  <c r="AG82" i="3"/>
  <c r="AH82" i="3"/>
  <c r="AI82" i="3"/>
  <c r="U83" i="3"/>
  <c r="T83" i="3" s="1"/>
  <c r="W83" i="3"/>
  <c r="X83" i="3"/>
  <c r="Y83" i="3"/>
  <c r="Z83" i="3"/>
  <c r="AA83" i="3"/>
  <c r="AB83" i="3"/>
  <c r="AC83" i="3"/>
  <c r="AD83" i="3"/>
  <c r="AE83" i="3"/>
  <c r="AF83" i="3"/>
  <c r="AG83" i="3"/>
  <c r="AH83" i="3"/>
  <c r="AI83" i="3"/>
  <c r="X84" i="3"/>
  <c r="Y84" i="3"/>
  <c r="Z84" i="3"/>
  <c r="AA84" i="3"/>
  <c r="AB84" i="3"/>
  <c r="AC84" i="3"/>
  <c r="AD84" i="3"/>
  <c r="AE84" i="3"/>
  <c r="AF84" i="3"/>
  <c r="AG84" i="3"/>
  <c r="AH84" i="3"/>
  <c r="AI84" i="3"/>
  <c r="X85" i="3"/>
  <c r="Y85" i="3"/>
  <c r="Z85" i="3"/>
  <c r="AA85" i="3"/>
  <c r="AB85" i="3"/>
  <c r="AC85" i="3"/>
  <c r="AD85" i="3"/>
  <c r="AE85" i="3"/>
  <c r="AF85" i="3"/>
  <c r="AG85" i="3"/>
  <c r="AH85" i="3"/>
  <c r="AI85" i="3"/>
  <c r="X86" i="3"/>
  <c r="Y86" i="3"/>
  <c r="Z86" i="3"/>
  <c r="AA86" i="3"/>
  <c r="AB86" i="3"/>
  <c r="AC86" i="3"/>
  <c r="AD86" i="3"/>
  <c r="AE86" i="3"/>
  <c r="AF86" i="3"/>
  <c r="AG86" i="3"/>
  <c r="AH86" i="3"/>
  <c r="AI86" i="3"/>
  <c r="X87" i="3"/>
  <c r="Y87" i="3"/>
  <c r="Z87" i="3"/>
  <c r="AA87" i="3"/>
  <c r="AB87" i="3"/>
  <c r="AC87" i="3"/>
  <c r="AD87" i="3"/>
  <c r="AE87" i="3"/>
  <c r="AF87" i="3"/>
  <c r="AG87" i="3"/>
  <c r="AH87" i="3"/>
  <c r="AI87" i="3"/>
  <c r="X88" i="3"/>
  <c r="Y88" i="3"/>
  <c r="Z88" i="3"/>
  <c r="AA88" i="3"/>
  <c r="AB88" i="3"/>
  <c r="AC88" i="3"/>
  <c r="AD88" i="3"/>
  <c r="AE88" i="3"/>
  <c r="AF88" i="3"/>
  <c r="AG88" i="3"/>
  <c r="AH88" i="3"/>
  <c r="AI88" i="3"/>
  <c r="X89" i="3"/>
  <c r="Y89" i="3"/>
  <c r="Z89" i="3"/>
  <c r="AA89" i="3"/>
  <c r="AB89" i="3"/>
  <c r="AC89" i="3"/>
  <c r="AD89" i="3"/>
  <c r="AE89" i="3"/>
  <c r="AF89" i="3"/>
  <c r="AG89" i="3"/>
  <c r="AH89" i="3"/>
  <c r="AI89" i="3"/>
  <c r="X90" i="3"/>
  <c r="Y90" i="3"/>
  <c r="Z90" i="3"/>
  <c r="AA90" i="3"/>
  <c r="AB90" i="3"/>
  <c r="AC90" i="3"/>
  <c r="AD90" i="3"/>
  <c r="AE90" i="3"/>
  <c r="AF90" i="3"/>
  <c r="AG90" i="3"/>
  <c r="AH90" i="3"/>
  <c r="AI90" i="3"/>
  <c r="U91" i="3"/>
  <c r="T91" i="3" s="1"/>
  <c r="W91" i="3"/>
  <c r="X91" i="3"/>
  <c r="Y91" i="3"/>
  <c r="Z91" i="3"/>
  <c r="AA91" i="3"/>
  <c r="AB91" i="3"/>
  <c r="AC91" i="3"/>
  <c r="AD91" i="3"/>
  <c r="AE91" i="3"/>
  <c r="AF91" i="3"/>
  <c r="AG91" i="3"/>
  <c r="AH91" i="3"/>
  <c r="AI91" i="3"/>
  <c r="X92" i="3"/>
  <c r="Y92" i="3"/>
  <c r="Z92" i="3"/>
  <c r="AA92" i="3"/>
  <c r="AB92" i="3"/>
  <c r="AC92" i="3"/>
  <c r="AD92" i="3"/>
  <c r="AE92" i="3"/>
  <c r="AF92" i="3"/>
  <c r="AG92" i="3"/>
  <c r="AH92" i="3"/>
  <c r="AI92" i="3"/>
  <c r="X93" i="3"/>
  <c r="Y93" i="3"/>
  <c r="Z93" i="3"/>
  <c r="AA93" i="3"/>
  <c r="AB93" i="3"/>
  <c r="AC93" i="3"/>
  <c r="AD93" i="3"/>
  <c r="AE93" i="3"/>
  <c r="AF93" i="3"/>
  <c r="AG93" i="3"/>
  <c r="AH93" i="3"/>
  <c r="AI93" i="3"/>
  <c r="X94" i="3"/>
  <c r="Y94" i="3"/>
  <c r="Z94" i="3"/>
  <c r="AA94" i="3"/>
  <c r="AB94" i="3"/>
  <c r="AC94" i="3"/>
  <c r="AD94" i="3"/>
  <c r="AE94" i="3"/>
  <c r="AF94" i="3"/>
  <c r="AG94" i="3"/>
  <c r="AH94" i="3"/>
  <c r="AI94" i="3"/>
  <c r="X95" i="3"/>
  <c r="Y95" i="3"/>
  <c r="Z95" i="3"/>
  <c r="AA95" i="3"/>
  <c r="AB95" i="3"/>
  <c r="AC95" i="3"/>
  <c r="AD95" i="3"/>
  <c r="AE95" i="3"/>
  <c r="AF95" i="3"/>
  <c r="AG95" i="3"/>
  <c r="AH95" i="3"/>
  <c r="AI95" i="3"/>
  <c r="X96" i="3"/>
  <c r="Y96" i="3"/>
  <c r="Z96" i="3"/>
  <c r="AA96" i="3"/>
  <c r="AB96" i="3"/>
  <c r="AC96" i="3"/>
  <c r="AD96" i="3"/>
  <c r="AE96" i="3"/>
  <c r="AF96" i="3"/>
  <c r="AG96" i="3"/>
  <c r="AH96" i="3"/>
  <c r="AI96" i="3"/>
  <c r="X97" i="3"/>
  <c r="Y97" i="3"/>
  <c r="Z97" i="3"/>
  <c r="AA97" i="3"/>
  <c r="AB97" i="3"/>
  <c r="AC97" i="3"/>
  <c r="AD97" i="3"/>
  <c r="AE97" i="3"/>
  <c r="AF97" i="3"/>
  <c r="AG97" i="3"/>
  <c r="AH97" i="3"/>
  <c r="AI97" i="3"/>
  <c r="X98" i="3"/>
  <c r="Y98" i="3"/>
  <c r="Z98" i="3"/>
  <c r="AA98" i="3"/>
  <c r="AB98" i="3"/>
  <c r="AC98" i="3"/>
  <c r="AD98" i="3"/>
  <c r="AE98" i="3"/>
  <c r="AF98" i="3"/>
  <c r="AG98" i="3"/>
  <c r="AH98" i="3"/>
  <c r="AI98" i="3"/>
  <c r="U99" i="3"/>
  <c r="T99" i="3" s="1"/>
  <c r="W99" i="3"/>
  <c r="X99" i="3"/>
  <c r="Y99" i="3"/>
  <c r="Z99" i="3"/>
  <c r="AA99" i="3"/>
  <c r="AB99" i="3"/>
  <c r="AC99" i="3"/>
  <c r="AD99" i="3"/>
  <c r="AE99" i="3"/>
  <c r="AF99" i="3"/>
  <c r="AG99" i="3"/>
  <c r="AH99" i="3"/>
  <c r="AI99" i="3"/>
  <c r="X100" i="3"/>
  <c r="Y100" i="3"/>
  <c r="Z100" i="3"/>
  <c r="AA100" i="3"/>
  <c r="AB100" i="3"/>
  <c r="AC100" i="3"/>
  <c r="AD100" i="3"/>
  <c r="AE100" i="3"/>
  <c r="AF100" i="3"/>
  <c r="AG100" i="3"/>
  <c r="AH100" i="3"/>
  <c r="AI100" i="3"/>
  <c r="X101" i="3"/>
  <c r="Y101" i="3"/>
  <c r="Z101" i="3"/>
  <c r="AA101" i="3"/>
  <c r="AB101" i="3"/>
  <c r="AC101" i="3"/>
  <c r="AD101" i="3"/>
  <c r="AE101" i="3"/>
  <c r="AF101" i="3"/>
  <c r="AG101" i="3"/>
  <c r="AH101" i="3"/>
  <c r="AI101" i="3"/>
  <c r="X102" i="3"/>
  <c r="Y102" i="3"/>
  <c r="Z102" i="3"/>
  <c r="AA102" i="3"/>
  <c r="AB102" i="3"/>
  <c r="AC102" i="3"/>
  <c r="AD102" i="3"/>
  <c r="AE102" i="3"/>
  <c r="AF102" i="3"/>
  <c r="AG102" i="3"/>
  <c r="AH102" i="3"/>
  <c r="AI102" i="3"/>
  <c r="X103" i="3"/>
  <c r="Y103" i="3"/>
  <c r="Z103" i="3"/>
  <c r="AA103" i="3"/>
  <c r="AB103" i="3"/>
  <c r="AC103" i="3"/>
  <c r="AD103" i="3"/>
  <c r="AE103" i="3"/>
  <c r="AF103" i="3"/>
  <c r="AG103" i="3"/>
  <c r="AH103" i="3"/>
  <c r="AI103" i="3"/>
  <c r="X104" i="3"/>
  <c r="Y104" i="3"/>
  <c r="Z104" i="3"/>
  <c r="AA104" i="3"/>
  <c r="AB104" i="3"/>
  <c r="AC104" i="3"/>
  <c r="AD104" i="3"/>
  <c r="AE104" i="3"/>
  <c r="AF104" i="3"/>
  <c r="AG104" i="3"/>
  <c r="AH104" i="3"/>
  <c r="AI104" i="3"/>
  <c r="X105" i="3"/>
  <c r="Y105" i="3"/>
  <c r="Z105" i="3"/>
  <c r="AA105" i="3"/>
  <c r="AB105" i="3"/>
  <c r="AC105" i="3"/>
  <c r="AD105" i="3"/>
  <c r="AE105" i="3"/>
  <c r="AF105" i="3"/>
  <c r="AG105" i="3"/>
  <c r="AH105" i="3"/>
  <c r="AI105" i="3"/>
  <c r="X106" i="3"/>
  <c r="Y106" i="3"/>
  <c r="Z106" i="3"/>
  <c r="AA106" i="3"/>
  <c r="AB106" i="3"/>
  <c r="AC106" i="3"/>
  <c r="AD106" i="3"/>
  <c r="AE106" i="3"/>
  <c r="AF106" i="3"/>
  <c r="AG106" i="3"/>
  <c r="AH106" i="3"/>
  <c r="AI106" i="3"/>
  <c r="S107" i="3"/>
  <c r="R107" i="3" s="1"/>
  <c r="U107" i="3"/>
  <c r="T107" i="3" s="1"/>
  <c r="V107" i="3"/>
  <c r="W107" i="3"/>
  <c r="X107" i="3"/>
  <c r="Y107" i="3"/>
  <c r="Z107" i="3"/>
  <c r="AA107" i="3"/>
  <c r="AB107" i="3"/>
  <c r="AC107" i="3"/>
  <c r="AD107" i="3"/>
  <c r="AE107" i="3"/>
  <c r="AF107" i="3"/>
  <c r="AG107" i="3"/>
  <c r="AH107" i="3"/>
  <c r="AI107" i="3"/>
  <c r="X108" i="3"/>
  <c r="Y108" i="3"/>
  <c r="Z108" i="3"/>
  <c r="AA108" i="3"/>
  <c r="AB108" i="3"/>
  <c r="AC108" i="3"/>
  <c r="AD108" i="3"/>
  <c r="AE108" i="3"/>
  <c r="AF108" i="3"/>
  <c r="AG108" i="3"/>
  <c r="AH108" i="3"/>
  <c r="AI108" i="3"/>
  <c r="X109" i="3"/>
  <c r="Y109" i="3"/>
  <c r="Z109" i="3"/>
  <c r="AA109" i="3"/>
  <c r="AB109" i="3"/>
  <c r="AC109" i="3"/>
  <c r="AD109" i="3"/>
  <c r="AE109" i="3"/>
  <c r="AF109" i="3"/>
  <c r="AG109" i="3"/>
  <c r="AH109" i="3"/>
  <c r="AI109" i="3"/>
  <c r="X110" i="3"/>
  <c r="Y110" i="3"/>
  <c r="Z110" i="3"/>
  <c r="AA110" i="3"/>
  <c r="AB110" i="3"/>
  <c r="AC110" i="3"/>
  <c r="AD110" i="3"/>
  <c r="AE110" i="3"/>
  <c r="AF110" i="3"/>
  <c r="AG110" i="3"/>
  <c r="AH110" i="3"/>
  <c r="AI110" i="3"/>
  <c r="X111" i="3"/>
  <c r="Y111" i="3"/>
  <c r="Z111" i="3"/>
  <c r="AA111" i="3"/>
  <c r="AB111" i="3"/>
  <c r="AC111" i="3"/>
  <c r="AD111" i="3"/>
  <c r="AE111" i="3"/>
  <c r="AF111" i="3"/>
  <c r="AG111" i="3"/>
  <c r="AH111" i="3"/>
  <c r="AI111" i="3"/>
  <c r="X112" i="3"/>
  <c r="Y112" i="3"/>
  <c r="Z112" i="3"/>
  <c r="AA112" i="3"/>
  <c r="AB112" i="3"/>
  <c r="AC112" i="3"/>
  <c r="AD112" i="3"/>
  <c r="AE112" i="3"/>
  <c r="AF112" i="3"/>
  <c r="AG112" i="3"/>
  <c r="AH112" i="3"/>
  <c r="AI112" i="3"/>
  <c r="X113" i="3"/>
  <c r="Y113" i="3"/>
  <c r="Z113" i="3"/>
  <c r="AA113" i="3"/>
  <c r="AB113" i="3"/>
  <c r="AC113" i="3"/>
  <c r="AD113" i="3"/>
  <c r="AE113" i="3"/>
  <c r="AF113" i="3"/>
  <c r="AG113" i="3"/>
  <c r="AH113" i="3"/>
  <c r="AI113" i="3"/>
  <c r="U114" i="3"/>
  <c r="T114" i="3" s="1"/>
  <c r="X114" i="3"/>
  <c r="Y114" i="3"/>
  <c r="Z114" i="3"/>
  <c r="AA114" i="3"/>
  <c r="AB114" i="3"/>
  <c r="AC114" i="3"/>
  <c r="AD114" i="3"/>
  <c r="AE114" i="3"/>
  <c r="AF114" i="3"/>
  <c r="AG114" i="3"/>
  <c r="AH114" i="3"/>
  <c r="AI114" i="3"/>
  <c r="S115" i="3"/>
  <c r="R115" i="3" s="1"/>
  <c r="U115" i="3"/>
  <c r="T115" i="3" s="1"/>
  <c r="V115" i="3"/>
  <c r="W115" i="3"/>
  <c r="X115" i="3"/>
  <c r="Y115" i="3"/>
  <c r="Z115" i="3"/>
  <c r="AA115" i="3"/>
  <c r="AB115" i="3"/>
  <c r="AC115" i="3"/>
  <c r="AD115" i="3"/>
  <c r="AE115" i="3"/>
  <c r="AF115" i="3"/>
  <c r="AG115" i="3"/>
  <c r="AH115" i="3"/>
  <c r="AI115" i="3"/>
  <c r="X116" i="3"/>
  <c r="Y116" i="3"/>
  <c r="Z116" i="3"/>
  <c r="AA116" i="3"/>
  <c r="AB116" i="3"/>
  <c r="AC116" i="3"/>
  <c r="AD116" i="3"/>
  <c r="AE116" i="3"/>
  <c r="AF116" i="3"/>
  <c r="AG116" i="3"/>
  <c r="AH116" i="3"/>
  <c r="AI116" i="3"/>
  <c r="X117" i="3"/>
  <c r="Y117" i="3"/>
  <c r="Z117" i="3"/>
  <c r="AA117" i="3"/>
  <c r="AB117" i="3"/>
  <c r="AC117" i="3"/>
  <c r="AD117" i="3"/>
  <c r="AE117" i="3"/>
  <c r="AF117" i="3"/>
  <c r="AG117" i="3"/>
  <c r="AH117" i="3"/>
  <c r="AI117" i="3"/>
  <c r="X118" i="3"/>
  <c r="Y118" i="3"/>
  <c r="Z118" i="3"/>
  <c r="AA118" i="3"/>
  <c r="AB118" i="3"/>
  <c r="AC118" i="3"/>
  <c r="AD118" i="3"/>
  <c r="AE118" i="3"/>
  <c r="AF118" i="3"/>
  <c r="AG118" i="3"/>
  <c r="AH118" i="3"/>
  <c r="AI118" i="3"/>
  <c r="X119" i="3"/>
  <c r="Y119" i="3"/>
  <c r="Z119" i="3"/>
  <c r="AA119" i="3"/>
  <c r="AB119" i="3"/>
  <c r="AC119" i="3"/>
  <c r="AD119" i="3"/>
  <c r="AE119" i="3"/>
  <c r="AF119" i="3"/>
  <c r="AG119" i="3"/>
  <c r="AH119" i="3"/>
  <c r="AI119" i="3"/>
  <c r="X120" i="3"/>
  <c r="Y120" i="3"/>
  <c r="Z120" i="3"/>
  <c r="AA120" i="3"/>
  <c r="AB120" i="3"/>
  <c r="AC120" i="3"/>
  <c r="AD120" i="3"/>
  <c r="AE120" i="3"/>
  <c r="AF120" i="3"/>
  <c r="AG120" i="3"/>
  <c r="AH120" i="3"/>
  <c r="AI120" i="3"/>
  <c r="X121" i="3"/>
  <c r="Y121" i="3"/>
  <c r="Z121" i="3"/>
  <c r="AA121" i="3"/>
  <c r="AB121" i="3"/>
  <c r="AC121" i="3"/>
  <c r="AD121" i="3"/>
  <c r="AE121" i="3"/>
  <c r="AF121" i="3"/>
  <c r="AG121" i="3"/>
  <c r="AH121" i="3"/>
  <c r="AI121" i="3"/>
  <c r="X122" i="3"/>
  <c r="Y122" i="3"/>
  <c r="Z122" i="3"/>
  <c r="AA122" i="3"/>
  <c r="AB122" i="3"/>
  <c r="AC122" i="3"/>
  <c r="AD122" i="3"/>
  <c r="AE122" i="3"/>
  <c r="AF122" i="3"/>
  <c r="AG122" i="3"/>
  <c r="AH122" i="3"/>
  <c r="AI122" i="3"/>
  <c r="S123" i="3"/>
  <c r="R123" i="3" s="1"/>
  <c r="U123" i="3"/>
  <c r="T123" i="3" s="1"/>
  <c r="V123" i="3"/>
  <c r="W123" i="3"/>
  <c r="X123" i="3"/>
  <c r="Y123" i="3"/>
  <c r="Z123" i="3"/>
  <c r="AA123" i="3"/>
  <c r="AB123" i="3"/>
  <c r="AC123" i="3"/>
  <c r="AD123" i="3"/>
  <c r="AE123" i="3"/>
  <c r="AF123" i="3"/>
  <c r="AG123" i="3"/>
  <c r="AH123" i="3"/>
  <c r="AI123" i="3"/>
  <c r="X124" i="3"/>
  <c r="Y124" i="3"/>
  <c r="Z124" i="3"/>
  <c r="AA124" i="3"/>
  <c r="AB124" i="3"/>
  <c r="AC124" i="3"/>
  <c r="AD124" i="3"/>
  <c r="AE124" i="3"/>
  <c r="AF124" i="3"/>
  <c r="AG124" i="3"/>
  <c r="AH124" i="3"/>
  <c r="AI124" i="3"/>
  <c r="X125" i="3"/>
  <c r="Y125" i="3"/>
  <c r="Z125" i="3"/>
  <c r="AA125" i="3"/>
  <c r="AB125" i="3"/>
  <c r="AC125" i="3"/>
  <c r="AD125" i="3"/>
  <c r="AE125" i="3"/>
  <c r="AF125" i="3"/>
  <c r="AG125" i="3"/>
  <c r="AH125" i="3"/>
  <c r="AI125" i="3"/>
  <c r="X126" i="3"/>
  <c r="Y126" i="3"/>
  <c r="Z126" i="3"/>
  <c r="AA126" i="3"/>
  <c r="AB126" i="3"/>
  <c r="AC126" i="3"/>
  <c r="AD126" i="3"/>
  <c r="AE126" i="3"/>
  <c r="AF126" i="3"/>
  <c r="AG126" i="3"/>
  <c r="AH126" i="3"/>
  <c r="AI126" i="3"/>
  <c r="X127" i="3"/>
  <c r="Y127" i="3"/>
  <c r="Z127" i="3"/>
  <c r="AA127" i="3"/>
  <c r="AB127" i="3"/>
  <c r="AC127" i="3"/>
  <c r="AD127" i="3"/>
  <c r="AE127" i="3"/>
  <c r="AF127" i="3"/>
  <c r="AG127" i="3"/>
  <c r="AH127" i="3"/>
  <c r="AI127" i="3"/>
  <c r="X128" i="3"/>
  <c r="Y128" i="3"/>
  <c r="Z128" i="3"/>
  <c r="AA128" i="3"/>
  <c r="AB128" i="3"/>
  <c r="AC128" i="3"/>
  <c r="AD128" i="3"/>
  <c r="AE128" i="3"/>
  <c r="AF128" i="3"/>
  <c r="AG128" i="3"/>
  <c r="AH128" i="3"/>
  <c r="AI128" i="3"/>
  <c r="X129" i="3"/>
  <c r="Y129" i="3"/>
  <c r="Z129" i="3"/>
  <c r="AA129" i="3"/>
  <c r="AB129" i="3"/>
  <c r="AC129" i="3"/>
  <c r="AD129" i="3"/>
  <c r="AE129" i="3"/>
  <c r="AF129" i="3"/>
  <c r="AG129" i="3"/>
  <c r="AH129" i="3"/>
  <c r="AI129" i="3"/>
  <c r="X130" i="3"/>
  <c r="Y130" i="3"/>
  <c r="Z130" i="3"/>
  <c r="AA130" i="3"/>
  <c r="AB130" i="3"/>
  <c r="AC130" i="3"/>
  <c r="AD130" i="3"/>
  <c r="AE130" i="3"/>
  <c r="AF130" i="3"/>
  <c r="AG130" i="3"/>
  <c r="AH130" i="3"/>
  <c r="AI130" i="3"/>
  <c r="S131" i="3"/>
  <c r="R131" i="3" s="1"/>
  <c r="U131" i="3"/>
  <c r="T131" i="3" s="1"/>
  <c r="V131" i="3"/>
  <c r="W131" i="3"/>
  <c r="X131" i="3"/>
  <c r="Y131" i="3"/>
  <c r="Z131" i="3"/>
  <c r="AA131" i="3"/>
  <c r="AB131" i="3"/>
  <c r="AC131" i="3"/>
  <c r="AD131" i="3"/>
  <c r="AE131" i="3"/>
  <c r="AF131" i="3"/>
  <c r="AG131" i="3"/>
  <c r="AH131" i="3"/>
  <c r="AI131" i="3"/>
  <c r="X132" i="3"/>
  <c r="Y132" i="3"/>
  <c r="Z132" i="3"/>
  <c r="AA132" i="3"/>
  <c r="AB132" i="3"/>
  <c r="AC132" i="3"/>
  <c r="AD132" i="3"/>
  <c r="AE132" i="3"/>
  <c r="AF132" i="3"/>
  <c r="AG132" i="3"/>
  <c r="AH132" i="3"/>
  <c r="AI132" i="3"/>
  <c r="X133" i="3"/>
  <c r="Y133" i="3"/>
  <c r="Z133" i="3"/>
  <c r="AA133" i="3"/>
  <c r="AB133" i="3"/>
  <c r="AC133" i="3"/>
  <c r="AD133" i="3"/>
  <c r="AE133" i="3"/>
  <c r="AF133" i="3"/>
  <c r="AG133" i="3"/>
  <c r="AH133" i="3"/>
  <c r="AI133" i="3"/>
  <c r="X134" i="3"/>
  <c r="Y134" i="3"/>
  <c r="Z134" i="3"/>
  <c r="AA134" i="3"/>
  <c r="AB134" i="3"/>
  <c r="AC134" i="3"/>
  <c r="AD134" i="3"/>
  <c r="AE134" i="3"/>
  <c r="AF134" i="3"/>
  <c r="AG134" i="3"/>
  <c r="AH134" i="3"/>
  <c r="AI134" i="3"/>
  <c r="X135" i="3"/>
  <c r="Y135" i="3"/>
  <c r="Z135" i="3"/>
  <c r="AA135" i="3"/>
  <c r="AB135" i="3"/>
  <c r="AC135" i="3"/>
  <c r="AD135" i="3"/>
  <c r="AE135" i="3"/>
  <c r="AF135" i="3"/>
  <c r="AG135" i="3"/>
  <c r="AH135" i="3"/>
  <c r="AI135" i="3"/>
  <c r="X136" i="3"/>
  <c r="Y136" i="3"/>
  <c r="Z136" i="3"/>
  <c r="AA136" i="3"/>
  <c r="AB136" i="3"/>
  <c r="AC136" i="3"/>
  <c r="AD136" i="3"/>
  <c r="AE136" i="3"/>
  <c r="AF136" i="3"/>
  <c r="AG136" i="3"/>
  <c r="AH136" i="3"/>
  <c r="AI136" i="3"/>
  <c r="X137" i="3"/>
  <c r="Y137" i="3"/>
  <c r="Z137" i="3"/>
  <c r="AA137" i="3"/>
  <c r="AB137" i="3"/>
  <c r="AC137" i="3"/>
  <c r="AD137" i="3"/>
  <c r="AE137" i="3"/>
  <c r="AF137" i="3"/>
  <c r="AG137" i="3"/>
  <c r="AH137" i="3"/>
  <c r="AI137" i="3"/>
  <c r="S138" i="3"/>
  <c r="R138" i="3" s="1"/>
  <c r="X138" i="3"/>
  <c r="Y138" i="3"/>
  <c r="Z138" i="3"/>
  <c r="AA138" i="3"/>
  <c r="AB138" i="3"/>
  <c r="AC138" i="3"/>
  <c r="AD138" i="3"/>
  <c r="AE138" i="3"/>
  <c r="AF138" i="3"/>
  <c r="AG138" i="3"/>
  <c r="AH138" i="3"/>
  <c r="AI138" i="3"/>
  <c r="S139" i="3"/>
  <c r="R139" i="3" s="1"/>
  <c r="U139" i="3"/>
  <c r="T139" i="3" s="1"/>
  <c r="V139" i="3"/>
  <c r="W139" i="3"/>
  <c r="X139" i="3"/>
  <c r="Y139" i="3"/>
  <c r="Z139" i="3"/>
  <c r="AA139" i="3"/>
  <c r="AB139" i="3"/>
  <c r="AC139" i="3"/>
  <c r="AD139" i="3"/>
  <c r="AE139" i="3"/>
  <c r="AF139" i="3"/>
  <c r="AG139" i="3"/>
  <c r="AH139" i="3"/>
  <c r="AI139" i="3"/>
  <c r="X140" i="3"/>
  <c r="Y140" i="3"/>
  <c r="Z140" i="3"/>
  <c r="AA140" i="3"/>
  <c r="AB140" i="3"/>
  <c r="AC140" i="3"/>
  <c r="AD140" i="3"/>
  <c r="AE140" i="3"/>
  <c r="AF140" i="3"/>
  <c r="AG140" i="3"/>
  <c r="AH140" i="3"/>
  <c r="AI140" i="3"/>
  <c r="X141" i="3"/>
  <c r="Y141" i="3"/>
  <c r="Z141" i="3"/>
  <c r="AA141" i="3"/>
  <c r="AB141" i="3"/>
  <c r="AC141" i="3"/>
  <c r="AD141" i="3"/>
  <c r="AE141" i="3"/>
  <c r="AF141" i="3"/>
  <c r="AG141" i="3"/>
  <c r="AH141" i="3"/>
  <c r="AI141" i="3"/>
  <c r="X142" i="3"/>
  <c r="Y142" i="3"/>
  <c r="Z142" i="3"/>
  <c r="AA142" i="3"/>
  <c r="AB142" i="3"/>
  <c r="AC142" i="3"/>
  <c r="AD142" i="3"/>
  <c r="AE142" i="3"/>
  <c r="AF142" i="3"/>
  <c r="AG142" i="3"/>
  <c r="AH142" i="3"/>
  <c r="AI142" i="3"/>
  <c r="X143" i="3"/>
  <c r="Y143" i="3"/>
  <c r="Z143" i="3"/>
  <c r="AA143" i="3"/>
  <c r="AB143" i="3"/>
  <c r="AC143" i="3"/>
  <c r="AD143" i="3"/>
  <c r="AE143" i="3"/>
  <c r="AF143" i="3"/>
  <c r="AG143" i="3"/>
  <c r="AH143" i="3"/>
  <c r="AI143" i="3"/>
  <c r="X144" i="3"/>
  <c r="Y144" i="3"/>
  <c r="Z144" i="3"/>
  <c r="AA144" i="3"/>
  <c r="AB144" i="3"/>
  <c r="AC144" i="3"/>
  <c r="AD144" i="3"/>
  <c r="AE144" i="3"/>
  <c r="AF144" i="3"/>
  <c r="AG144" i="3"/>
  <c r="AH144" i="3"/>
  <c r="AI144" i="3"/>
  <c r="X145" i="3"/>
  <c r="Y145" i="3"/>
  <c r="Z145" i="3"/>
  <c r="AA145" i="3"/>
  <c r="AB145" i="3"/>
  <c r="AC145" i="3"/>
  <c r="AD145" i="3"/>
  <c r="AE145" i="3"/>
  <c r="AF145" i="3"/>
  <c r="AG145" i="3"/>
  <c r="AH145" i="3"/>
  <c r="AI145" i="3"/>
  <c r="X146" i="3"/>
  <c r="Y146" i="3"/>
  <c r="Z146" i="3"/>
  <c r="AA146" i="3"/>
  <c r="AB146" i="3"/>
  <c r="AC146" i="3"/>
  <c r="AD146" i="3"/>
  <c r="AE146" i="3"/>
  <c r="AF146" i="3"/>
  <c r="AG146" i="3"/>
  <c r="AH146" i="3"/>
  <c r="AI146" i="3"/>
  <c r="S147" i="3"/>
  <c r="R147" i="3" s="1"/>
  <c r="U147" i="3"/>
  <c r="T147" i="3" s="1"/>
  <c r="V147" i="3"/>
  <c r="W147" i="3"/>
  <c r="X147" i="3"/>
  <c r="Y147" i="3"/>
  <c r="Z147" i="3"/>
  <c r="AA147" i="3"/>
  <c r="AB147" i="3"/>
  <c r="AC147" i="3"/>
  <c r="AD147" i="3"/>
  <c r="AE147" i="3"/>
  <c r="AF147" i="3"/>
  <c r="AG147" i="3"/>
  <c r="AH147" i="3"/>
  <c r="AI147" i="3"/>
  <c r="X148" i="3"/>
  <c r="Y148" i="3"/>
  <c r="Z148" i="3"/>
  <c r="AA148" i="3"/>
  <c r="AB148" i="3"/>
  <c r="AC148" i="3"/>
  <c r="AD148" i="3"/>
  <c r="AE148" i="3"/>
  <c r="AF148" i="3"/>
  <c r="AG148" i="3"/>
  <c r="AH148" i="3"/>
  <c r="AI148" i="3"/>
  <c r="X149" i="3"/>
  <c r="Y149" i="3"/>
  <c r="Z149" i="3"/>
  <c r="AA149" i="3"/>
  <c r="AB149" i="3"/>
  <c r="AC149" i="3"/>
  <c r="AD149" i="3"/>
  <c r="AE149" i="3"/>
  <c r="AF149" i="3"/>
  <c r="AG149" i="3"/>
  <c r="AH149" i="3"/>
  <c r="AI149" i="3"/>
  <c r="X150" i="3"/>
  <c r="Y150" i="3"/>
  <c r="Z150" i="3"/>
  <c r="AA150" i="3"/>
  <c r="AB150" i="3"/>
  <c r="AC150" i="3"/>
  <c r="AD150" i="3"/>
  <c r="AE150" i="3"/>
  <c r="AF150" i="3"/>
  <c r="AG150" i="3"/>
  <c r="AH150" i="3"/>
  <c r="AI150" i="3"/>
  <c r="X151" i="3"/>
  <c r="Y151" i="3"/>
  <c r="Z151" i="3"/>
  <c r="AA151" i="3"/>
  <c r="AB151" i="3"/>
  <c r="AC151" i="3"/>
  <c r="AD151" i="3"/>
  <c r="AE151" i="3"/>
  <c r="AF151" i="3"/>
  <c r="AG151" i="3"/>
  <c r="AH151" i="3"/>
  <c r="AI151" i="3"/>
  <c r="X152" i="3"/>
  <c r="Y152" i="3"/>
  <c r="Z152" i="3"/>
  <c r="AA152" i="3"/>
  <c r="AB152" i="3"/>
  <c r="AC152" i="3"/>
  <c r="AD152" i="3"/>
  <c r="AE152" i="3"/>
  <c r="AF152" i="3"/>
  <c r="AG152" i="3"/>
  <c r="AH152" i="3"/>
  <c r="AI152" i="3"/>
  <c r="X153" i="3"/>
  <c r="Y153" i="3"/>
  <c r="Z153" i="3"/>
  <c r="AA153" i="3"/>
  <c r="AB153" i="3"/>
  <c r="AC153" i="3"/>
  <c r="AD153" i="3"/>
  <c r="AE153" i="3"/>
  <c r="AF153" i="3"/>
  <c r="AG153" i="3"/>
  <c r="AH153" i="3"/>
  <c r="AI153" i="3"/>
  <c r="X154" i="3"/>
  <c r="Y154" i="3"/>
  <c r="Z154" i="3"/>
  <c r="AA154" i="3"/>
  <c r="AB154" i="3"/>
  <c r="AC154" i="3"/>
  <c r="AD154" i="3"/>
  <c r="AE154" i="3"/>
  <c r="AF154" i="3"/>
  <c r="AG154" i="3"/>
  <c r="AH154" i="3"/>
  <c r="AI154" i="3"/>
  <c r="S155" i="3"/>
  <c r="R155" i="3" s="1"/>
  <c r="U155" i="3"/>
  <c r="T155" i="3" s="1"/>
  <c r="V155" i="3"/>
  <c r="W155" i="3"/>
  <c r="X155" i="3"/>
  <c r="Y155" i="3"/>
  <c r="Z155" i="3"/>
  <c r="AA155" i="3"/>
  <c r="AB155" i="3"/>
  <c r="AC155" i="3"/>
  <c r="AD155" i="3"/>
  <c r="AE155" i="3"/>
  <c r="AF155" i="3"/>
  <c r="AG155" i="3"/>
  <c r="AH155" i="3"/>
  <c r="AI155" i="3"/>
  <c r="X156" i="3"/>
  <c r="Y156" i="3"/>
  <c r="Z156" i="3"/>
  <c r="AA156" i="3"/>
  <c r="AB156" i="3"/>
  <c r="AC156" i="3"/>
  <c r="AD156" i="3"/>
  <c r="AE156" i="3"/>
  <c r="AF156" i="3"/>
  <c r="AG156" i="3"/>
  <c r="AH156" i="3"/>
  <c r="AI156" i="3"/>
  <c r="X157" i="3"/>
  <c r="Y157" i="3"/>
  <c r="Z157" i="3"/>
  <c r="AA157" i="3"/>
  <c r="AB157" i="3"/>
  <c r="AC157" i="3"/>
  <c r="AD157" i="3"/>
  <c r="AE157" i="3"/>
  <c r="AF157" i="3"/>
  <c r="AG157" i="3"/>
  <c r="AH157" i="3"/>
  <c r="AI157" i="3"/>
  <c r="X158" i="3"/>
  <c r="Y158" i="3"/>
  <c r="Z158" i="3"/>
  <c r="AA158" i="3"/>
  <c r="AB158" i="3"/>
  <c r="AC158" i="3"/>
  <c r="AD158" i="3"/>
  <c r="AE158" i="3"/>
  <c r="AF158" i="3"/>
  <c r="AG158" i="3"/>
  <c r="AH158" i="3"/>
  <c r="AI158" i="3"/>
  <c r="X159" i="3"/>
  <c r="Y159" i="3"/>
  <c r="Z159" i="3"/>
  <c r="AA159" i="3"/>
  <c r="AB159" i="3"/>
  <c r="AC159" i="3"/>
  <c r="AD159" i="3"/>
  <c r="AE159" i="3"/>
  <c r="AF159" i="3"/>
  <c r="AG159" i="3"/>
  <c r="AH159" i="3"/>
  <c r="AI159" i="3"/>
  <c r="X160" i="3"/>
  <c r="Y160" i="3"/>
  <c r="Z160" i="3"/>
  <c r="AA160" i="3"/>
  <c r="AB160" i="3"/>
  <c r="AC160" i="3"/>
  <c r="AD160" i="3"/>
  <c r="AE160" i="3"/>
  <c r="AF160" i="3"/>
  <c r="AG160" i="3"/>
  <c r="AH160" i="3"/>
  <c r="AI160" i="3"/>
  <c r="X161" i="3"/>
  <c r="Y161" i="3"/>
  <c r="Z161" i="3"/>
  <c r="AA161" i="3"/>
  <c r="AB161" i="3"/>
  <c r="AC161" i="3"/>
  <c r="AD161" i="3"/>
  <c r="AE161" i="3"/>
  <c r="AF161" i="3"/>
  <c r="AG161" i="3"/>
  <c r="AH161" i="3"/>
  <c r="AI161" i="3"/>
  <c r="V162" i="3"/>
  <c r="X162" i="3"/>
  <c r="Y162" i="3"/>
  <c r="Z162" i="3"/>
  <c r="AA162" i="3"/>
  <c r="AB162" i="3"/>
  <c r="AC162" i="3"/>
  <c r="AD162" i="3"/>
  <c r="AE162" i="3"/>
  <c r="AF162" i="3"/>
  <c r="AG162" i="3"/>
  <c r="AH162" i="3"/>
  <c r="AI162" i="3"/>
  <c r="S163" i="3"/>
  <c r="R163" i="3" s="1"/>
  <c r="U163" i="3"/>
  <c r="T163" i="3" s="1"/>
  <c r="V163" i="3"/>
  <c r="W163" i="3"/>
  <c r="X163" i="3"/>
  <c r="Y163" i="3"/>
  <c r="Z163" i="3"/>
  <c r="AA163" i="3"/>
  <c r="AB163" i="3"/>
  <c r="AC163" i="3"/>
  <c r="AD163" i="3"/>
  <c r="AE163" i="3"/>
  <c r="AF163" i="3"/>
  <c r="AG163" i="3"/>
  <c r="AH163" i="3"/>
  <c r="AI163" i="3"/>
  <c r="V164" i="3"/>
  <c r="X164" i="3"/>
  <c r="Y164" i="3"/>
  <c r="Z164" i="3"/>
  <c r="AA164" i="3"/>
  <c r="AB164" i="3"/>
  <c r="AC164" i="3"/>
  <c r="AD164" i="3"/>
  <c r="AE164" i="3"/>
  <c r="AF164" i="3"/>
  <c r="AG164" i="3"/>
  <c r="AH164" i="3"/>
  <c r="AI164" i="3"/>
  <c r="X165" i="3"/>
  <c r="Y165" i="3"/>
  <c r="Z165" i="3"/>
  <c r="AA165" i="3"/>
  <c r="AB165" i="3"/>
  <c r="AC165" i="3"/>
  <c r="AD165" i="3"/>
  <c r="AE165" i="3"/>
  <c r="AF165" i="3"/>
  <c r="AG165" i="3"/>
  <c r="AH165" i="3"/>
  <c r="AI165" i="3"/>
  <c r="X166" i="3"/>
  <c r="Y166" i="3"/>
  <c r="Z166" i="3"/>
  <c r="AA166" i="3"/>
  <c r="AB166" i="3"/>
  <c r="AC166" i="3"/>
  <c r="AD166" i="3"/>
  <c r="AE166" i="3"/>
  <c r="AF166" i="3"/>
  <c r="AG166" i="3"/>
  <c r="AH166" i="3"/>
  <c r="AI166" i="3"/>
  <c r="X167" i="3"/>
  <c r="Y167" i="3"/>
  <c r="Z167" i="3"/>
  <c r="AA167" i="3"/>
  <c r="AB167" i="3"/>
  <c r="AC167" i="3"/>
  <c r="AD167" i="3"/>
  <c r="AE167" i="3"/>
  <c r="AF167" i="3"/>
  <c r="AG167" i="3"/>
  <c r="AH167" i="3"/>
  <c r="AI167" i="3"/>
  <c r="X168" i="3"/>
  <c r="Y168" i="3"/>
  <c r="Z168" i="3"/>
  <c r="AA168" i="3"/>
  <c r="AB168" i="3"/>
  <c r="AC168" i="3"/>
  <c r="AD168" i="3"/>
  <c r="AE168" i="3"/>
  <c r="AF168" i="3"/>
  <c r="AG168" i="3"/>
  <c r="AH168" i="3"/>
  <c r="AI168" i="3"/>
  <c r="X169" i="3"/>
  <c r="Y169" i="3"/>
  <c r="Z169" i="3"/>
  <c r="AA169" i="3"/>
  <c r="AB169" i="3"/>
  <c r="AC169" i="3"/>
  <c r="AD169" i="3"/>
  <c r="AE169" i="3"/>
  <c r="AF169" i="3"/>
  <c r="AG169" i="3"/>
  <c r="AH169" i="3"/>
  <c r="AI169" i="3"/>
  <c r="S170" i="3"/>
  <c r="R170" i="3" s="1"/>
  <c r="V170" i="3"/>
  <c r="W170" i="3"/>
  <c r="X170" i="3"/>
  <c r="Y170" i="3"/>
  <c r="Z170" i="3"/>
  <c r="AA170" i="3"/>
  <c r="AB170" i="3"/>
  <c r="AC170" i="3"/>
  <c r="AD170" i="3"/>
  <c r="AE170" i="3"/>
  <c r="AF170" i="3"/>
  <c r="AG170" i="3"/>
  <c r="AH170" i="3"/>
  <c r="AI170" i="3"/>
  <c r="S171" i="3"/>
  <c r="R171" i="3" s="1"/>
  <c r="U171" i="3"/>
  <c r="T171" i="3" s="1"/>
  <c r="V171" i="3"/>
  <c r="W171" i="3"/>
  <c r="X171" i="3"/>
  <c r="Y171" i="3"/>
  <c r="Z171" i="3"/>
  <c r="AA171" i="3"/>
  <c r="AB171" i="3"/>
  <c r="AC171" i="3"/>
  <c r="AD171" i="3"/>
  <c r="AE171" i="3"/>
  <c r="AF171" i="3"/>
  <c r="AG171" i="3"/>
  <c r="AH171" i="3"/>
  <c r="AI171" i="3"/>
  <c r="X172" i="3"/>
  <c r="Y172" i="3"/>
  <c r="Z172" i="3"/>
  <c r="AA172" i="3"/>
  <c r="AB172" i="3"/>
  <c r="AC172" i="3"/>
  <c r="AD172" i="3"/>
  <c r="AE172" i="3"/>
  <c r="AF172" i="3"/>
  <c r="AG172" i="3"/>
  <c r="AH172" i="3"/>
  <c r="AI172" i="3"/>
  <c r="AI24" i="3"/>
  <c r="AH24" i="3"/>
  <c r="AG24" i="3"/>
  <c r="AF24" i="3"/>
  <c r="AE24" i="3"/>
  <c r="AD24" i="3"/>
  <c r="AC24" i="3"/>
  <c r="AB24" i="3"/>
  <c r="AA24" i="3"/>
  <c r="Z24" i="3"/>
  <c r="Y24" i="3"/>
  <c r="X24" i="3"/>
  <c r="AI23" i="3"/>
  <c r="AH23" i="3"/>
  <c r="AG23" i="3"/>
  <c r="AF23" i="3"/>
  <c r="AE23" i="3"/>
  <c r="AD23" i="3"/>
  <c r="AC23" i="3"/>
  <c r="AB23" i="3"/>
  <c r="AA23" i="3"/>
  <c r="Z23" i="3"/>
  <c r="Y23" i="3"/>
  <c r="X23" i="3"/>
  <c r="I16" i="3"/>
  <c r="I15" i="3"/>
  <c r="I14" i="3"/>
  <c r="I13" i="3"/>
  <c r="I12" i="3"/>
  <c r="I11" i="3"/>
  <c r="V58" i="3"/>
  <c r="U34" i="3"/>
  <c r="T34" i="3" s="1"/>
  <c r="S42" i="3"/>
  <c r="R42" i="3" s="1"/>
  <c r="W42" i="3"/>
  <c r="S59" i="3"/>
  <c r="R59" i="3" s="1"/>
  <c r="V59" i="3"/>
  <c r="S67" i="3"/>
  <c r="R67" i="3" s="1"/>
  <c r="V67" i="3"/>
  <c r="S75" i="3"/>
  <c r="R75" i="3" s="1"/>
  <c r="V75" i="3"/>
  <c r="S83" i="3"/>
  <c r="R83" i="3" s="1"/>
  <c r="V83" i="3"/>
  <c r="S91" i="3"/>
  <c r="R91" i="3" s="1"/>
  <c r="V91" i="3"/>
  <c r="S99" i="3"/>
  <c r="R99" i="3" s="1"/>
  <c r="V99" i="3"/>
  <c r="U27" i="3"/>
  <c r="T27" i="3" s="1"/>
  <c r="W27" i="3"/>
  <c r="U35" i="3"/>
  <c r="T35" i="3" s="1"/>
  <c r="W35" i="3"/>
  <c r="C18" i="5"/>
  <c r="A6" i="7"/>
  <c r="A7" i="7"/>
  <c r="A8" i="7"/>
  <c r="A9" i="7"/>
  <c r="A10" i="7"/>
  <c r="A11" i="7"/>
  <c r="A12" i="7"/>
  <c r="A13" i="7"/>
  <c r="A14" i="7"/>
  <c r="A15" i="7"/>
  <c r="A16" i="7"/>
  <c r="A17" i="7"/>
  <c r="A18" i="7"/>
  <c r="A19" i="7"/>
  <c r="A20" i="7"/>
  <c r="A21" i="7"/>
  <c r="A22" i="7"/>
  <c r="A23" i="7"/>
  <c r="A24" i="7"/>
  <c r="A25" i="7"/>
  <c r="S26" i="3"/>
  <c r="R26" i="3" s="1"/>
  <c r="W26" i="3"/>
  <c r="X26" i="3"/>
  <c r="C17" i="5"/>
  <c r="Z7" i="5"/>
  <c r="X30" i="3"/>
  <c r="X32" i="3"/>
  <c r="W43" i="3"/>
  <c r="C9" i="5"/>
  <c r="S27" i="3"/>
  <c r="R27" i="3" s="1"/>
  <c r="V27" i="3"/>
  <c r="X31" i="3"/>
  <c r="X33" i="3"/>
  <c r="S35" i="3"/>
  <c r="R35" i="3" s="1"/>
  <c r="V35" i="3"/>
  <c r="S148" i="3" l="1"/>
  <c r="R148" i="3" s="1"/>
  <c r="V84" i="3"/>
  <c r="V36" i="3"/>
  <c r="W140" i="3"/>
  <c r="U68" i="3"/>
  <c r="T68" i="3" s="1"/>
  <c r="U98" i="3"/>
  <c r="T98" i="3" s="1"/>
  <c r="W154" i="3"/>
  <c r="V146" i="3"/>
  <c r="W58" i="3"/>
  <c r="V154" i="3"/>
  <c r="S122" i="3"/>
  <c r="R122" i="3" s="1"/>
  <c r="W74" i="3"/>
  <c r="S154" i="3"/>
  <c r="R154" i="3" s="1"/>
  <c r="S90" i="3"/>
  <c r="R90" i="3" s="1"/>
  <c r="V130" i="3"/>
  <c r="U106" i="3"/>
  <c r="T106" i="3" s="1"/>
  <c r="W66" i="3"/>
  <c r="V138" i="3"/>
  <c r="W114" i="3"/>
  <c r="S82" i="3"/>
  <c r="R82" i="3" s="1"/>
  <c r="V81" i="3"/>
  <c r="V97" i="3"/>
  <c r="U41" i="3"/>
  <c r="T41" i="3" s="1"/>
  <c r="U53" i="3"/>
  <c r="T53" i="3" s="1"/>
  <c r="U61" i="3"/>
  <c r="T61" i="3" s="1"/>
  <c r="W101" i="3"/>
  <c r="S77" i="3"/>
  <c r="R77" i="3" s="1"/>
  <c r="V119" i="3"/>
  <c r="S105" i="3"/>
  <c r="R105" i="3" s="1"/>
  <c r="S89" i="3"/>
  <c r="R89" i="3" s="1"/>
  <c r="S169" i="3"/>
  <c r="R169" i="3" s="1"/>
  <c r="U153" i="3"/>
  <c r="T153" i="3" s="1"/>
  <c r="V145" i="3"/>
  <c r="S113" i="3"/>
  <c r="R113" i="3" s="1"/>
  <c r="S97" i="3"/>
  <c r="R97" i="3" s="1"/>
  <c r="W33" i="3"/>
  <c r="S24" i="3"/>
  <c r="R24" i="3" s="1"/>
  <c r="W73" i="3"/>
  <c r="W169" i="3"/>
  <c r="V105" i="3"/>
  <c r="V89" i="3"/>
  <c r="V73" i="3"/>
  <c r="U169" i="3"/>
  <c r="T169" i="3" s="1"/>
  <c r="W161" i="3"/>
  <c r="V153" i="3"/>
  <c r="W145" i="3"/>
  <c r="V57" i="3"/>
  <c r="U161" i="3"/>
  <c r="T161" i="3" s="1"/>
  <c r="V113" i="3"/>
  <c r="U105" i="3"/>
  <c r="T105" i="3" s="1"/>
  <c r="V41" i="3"/>
  <c r="S41" i="3"/>
  <c r="R41" i="3" s="1"/>
  <c r="U33" i="3"/>
  <c r="T33" i="3" s="1"/>
  <c r="S73" i="3"/>
  <c r="R73" i="3" s="1"/>
  <c r="S57" i="3"/>
  <c r="R57" i="3" s="1"/>
  <c r="V24" i="3"/>
  <c r="S161" i="3"/>
  <c r="R161" i="3" s="1"/>
  <c r="W153" i="3"/>
  <c r="U113" i="3"/>
  <c r="T113" i="3" s="1"/>
  <c r="U89" i="3"/>
  <c r="T89" i="3" s="1"/>
  <c r="S49" i="3"/>
  <c r="R49" i="3" s="1"/>
  <c r="W24" i="3"/>
  <c r="V65" i="3"/>
  <c r="S145" i="3"/>
  <c r="R145" i="3" s="1"/>
  <c r="W137" i="3"/>
  <c r="W121" i="3"/>
  <c r="W57" i="3"/>
  <c r="V33" i="3"/>
  <c r="S65" i="3"/>
  <c r="R65" i="3" s="1"/>
  <c r="V137" i="3"/>
  <c r="V129" i="3"/>
  <c r="V121" i="3"/>
  <c r="W97" i="3"/>
  <c r="U137" i="3"/>
  <c r="T137" i="3" s="1"/>
  <c r="S129" i="3"/>
  <c r="R129" i="3" s="1"/>
  <c r="U121" i="3"/>
  <c r="T121" i="3" s="1"/>
  <c r="U81" i="3"/>
  <c r="T81" i="3" s="1"/>
  <c r="W65" i="3"/>
  <c r="V26" i="3"/>
  <c r="U138" i="3"/>
  <c r="T138" i="3" s="1"/>
  <c r="S106" i="3"/>
  <c r="R106" i="3" s="1"/>
  <c r="S98" i="3"/>
  <c r="R98" i="3" s="1"/>
  <c r="U50" i="3"/>
  <c r="T50" i="3" s="1"/>
  <c r="V34" i="3"/>
  <c r="W162" i="3"/>
  <c r="W146" i="3"/>
  <c r="W130" i="3"/>
  <c r="V114" i="3"/>
  <c r="W50" i="3"/>
  <c r="U162" i="3"/>
  <c r="T162" i="3" s="1"/>
  <c r="U146" i="3"/>
  <c r="T146" i="3" s="1"/>
  <c r="U130" i="3"/>
  <c r="T130" i="3" s="1"/>
  <c r="W122" i="3"/>
  <c r="W90" i="3"/>
  <c r="W82" i="3"/>
  <c r="V74" i="3"/>
  <c r="V66" i="3"/>
  <c r="U58" i="3"/>
  <c r="T58" i="3" s="1"/>
  <c r="V42" i="3"/>
  <c r="S50" i="3"/>
  <c r="R50" i="3" s="1"/>
  <c r="V122" i="3"/>
  <c r="W106" i="3"/>
  <c r="W98" i="3"/>
  <c r="V90" i="3"/>
  <c r="V82" i="3"/>
  <c r="U74" i="3"/>
  <c r="T74" i="3" s="1"/>
  <c r="U66" i="3"/>
  <c r="T66" i="3" s="1"/>
  <c r="W34" i="3"/>
  <c r="V53" i="3"/>
  <c r="V29" i="3"/>
  <c r="W53" i="3"/>
  <c r="U101" i="3"/>
  <c r="T101" i="3" s="1"/>
  <c r="W93" i="3"/>
  <c r="U93" i="3"/>
  <c r="T93" i="3" s="1"/>
  <c r="W85" i="3"/>
  <c r="V37" i="3"/>
  <c r="S85" i="3"/>
  <c r="R85" i="3" s="1"/>
  <c r="V61" i="3"/>
  <c r="W165" i="3"/>
  <c r="W149" i="3"/>
  <c r="W141" i="3"/>
  <c r="V125" i="3"/>
  <c r="W117" i="3"/>
  <c r="W109" i="3"/>
  <c r="U85" i="3"/>
  <c r="T85" i="3" s="1"/>
  <c r="W45" i="3"/>
  <c r="W125" i="3"/>
  <c r="V93" i="3"/>
  <c r="W157" i="3"/>
  <c r="V141" i="3"/>
  <c r="W133" i="3"/>
  <c r="U125" i="3"/>
  <c r="T125" i="3" s="1"/>
  <c r="V117" i="3"/>
  <c r="V109" i="3"/>
  <c r="W77" i="3"/>
  <c r="V45" i="3"/>
  <c r="U37" i="3"/>
  <c r="T37" i="3" s="1"/>
  <c r="S61" i="3"/>
  <c r="R61" i="3" s="1"/>
  <c r="V149" i="3"/>
  <c r="W29" i="3"/>
  <c r="S37" i="3"/>
  <c r="R37" i="3" s="1"/>
  <c r="V69" i="3"/>
  <c r="U23" i="3"/>
  <c r="T23" i="3" s="1"/>
  <c r="U165" i="3"/>
  <c r="T165" i="3" s="1"/>
  <c r="V157" i="3"/>
  <c r="U149" i="3"/>
  <c r="T149" i="3" s="1"/>
  <c r="U141" i="3"/>
  <c r="T141" i="3" s="1"/>
  <c r="V133" i="3"/>
  <c r="U117" i="3"/>
  <c r="T117" i="3" s="1"/>
  <c r="U109" i="3"/>
  <c r="T109" i="3" s="1"/>
  <c r="U77" i="3"/>
  <c r="T77" i="3" s="1"/>
  <c r="W69" i="3"/>
  <c r="U45" i="3"/>
  <c r="T45" i="3" s="1"/>
  <c r="S29" i="3"/>
  <c r="R29" i="3" s="1"/>
  <c r="W23" i="3"/>
  <c r="S165" i="3"/>
  <c r="R165" i="3" s="1"/>
  <c r="U157" i="3"/>
  <c r="T157" i="3" s="1"/>
  <c r="U133" i="3"/>
  <c r="T133" i="3" s="1"/>
  <c r="U69" i="3"/>
  <c r="T69" i="3" s="1"/>
  <c r="U29" i="3"/>
  <c r="T29" i="3" s="1"/>
  <c r="V101" i="3"/>
  <c r="S23" i="3"/>
  <c r="R23" i="3" s="1"/>
  <c r="V116" i="3"/>
  <c r="W28" i="3"/>
  <c r="V44" i="3"/>
  <c r="U140" i="3"/>
  <c r="T140" i="3" s="1"/>
  <c r="R60" i="3"/>
  <c r="W156" i="3"/>
  <c r="S140" i="3"/>
  <c r="R140" i="3" s="1"/>
  <c r="S116" i="3"/>
  <c r="R116" i="3" s="1"/>
  <c r="S100" i="3"/>
  <c r="R100" i="3" s="1"/>
  <c r="W76" i="3"/>
  <c r="W60" i="3"/>
  <c r="V52" i="3"/>
  <c r="W172" i="3"/>
  <c r="V156" i="3"/>
  <c r="V132" i="3"/>
  <c r="W124" i="3"/>
  <c r="V108" i="3"/>
  <c r="V76" i="3"/>
  <c r="V28" i="3"/>
  <c r="V172" i="3"/>
  <c r="U156" i="3"/>
  <c r="T156" i="3" s="1"/>
  <c r="S132" i="3"/>
  <c r="R132" i="3" s="1"/>
  <c r="V124" i="3"/>
  <c r="S108" i="3"/>
  <c r="R108" i="3" s="1"/>
  <c r="W92" i="3"/>
  <c r="S76" i="3"/>
  <c r="R76" i="3" s="1"/>
  <c r="U36" i="3"/>
  <c r="T36" i="3" s="1"/>
  <c r="V60" i="3"/>
  <c r="U172" i="3"/>
  <c r="T172" i="3" s="1"/>
  <c r="W148" i="3"/>
  <c r="U124" i="3"/>
  <c r="T124" i="3" s="1"/>
  <c r="U92" i="3"/>
  <c r="T92" i="3" s="1"/>
  <c r="S164" i="3"/>
  <c r="R164" i="3" s="1"/>
  <c r="U100" i="3"/>
  <c r="T100" i="3" s="1"/>
  <c r="S36" i="3"/>
  <c r="R36" i="3" s="1"/>
  <c r="W44" i="3"/>
  <c r="W164" i="3"/>
  <c r="V148" i="3"/>
  <c r="W68" i="3"/>
  <c r="W116" i="3"/>
  <c r="W100" i="3"/>
  <c r="U84" i="3"/>
  <c r="T84" i="3" s="1"/>
  <c r="S68" i="3"/>
  <c r="R68" i="3" s="1"/>
  <c r="W52" i="3"/>
  <c r="AH14" i="5"/>
  <c r="AH6" i="5"/>
  <c r="AH13" i="5"/>
  <c r="AH5" i="5"/>
  <c r="AH12" i="5"/>
  <c r="AH4" i="5"/>
  <c r="AH11" i="5"/>
  <c r="AH3" i="5"/>
  <c r="AH10" i="5"/>
  <c r="AH9" i="5"/>
  <c r="AH8" i="5"/>
  <c r="AH7" i="5"/>
  <c r="W49" i="3"/>
  <c r="W81" i="3"/>
  <c r="U49" i="3"/>
  <c r="T49" i="3" s="1"/>
  <c r="V152" i="3"/>
  <c r="W151" i="3"/>
  <c r="U119" i="3"/>
  <c r="T119" i="3" s="1"/>
  <c r="W120" i="3"/>
  <c r="S31" i="3"/>
  <c r="R31" i="3" s="1"/>
  <c r="V151" i="3"/>
  <c r="V159" i="3"/>
  <c r="W103" i="3"/>
  <c r="V143" i="3"/>
  <c r="S143" i="3"/>
  <c r="R143" i="3" s="1"/>
  <c r="U167" i="3"/>
  <c r="T167" i="3" s="1"/>
  <c r="U112" i="3"/>
  <c r="T112" i="3" s="1"/>
  <c r="W152" i="3"/>
  <c r="U160" i="3"/>
  <c r="T160" i="3" s="1"/>
  <c r="U152" i="3"/>
  <c r="T152" i="3" s="1"/>
  <c r="S160" i="3"/>
  <c r="R160" i="3" s="1"/>
  <c r="S44" i="3"/>
  <c r="R44" i="3" s="1"/>
  <c r="V32" i="3"/>
  <c r="U132" i="3"/>
  <c r="T132" i="3" s="1"/>
  <c r="U129" i="3"/>
  <c r="T129" i="3" s="1"/>
  <c r="U108" i="3"/>
  <c r="T108" i="3" s="1"/>
  <c r="S92" i="3"/>
  <c r="R92" i="3" s="1"/>
  <c r="W84" i="3"/>
  <c r="U28" i="3"/>
  <c r="T28" i="3" s="1"/>
  <c r="U60" i="3"/>
  <c r="T60" i="3" s="1"/>
  <c r="U52" i="3"/>
  <c r="T52" i="3" s="1"/>
  <c r="U151" i="3"/>
  <c r="T151" i="3" s="1"/>
  <c r="W167" i="3"/>
  <c r="W135" i="3"/>
  <c r="V167" i="3"/>
  <c r="W159" i="3"/>
  <c r="W143" i="3"/>
  <c r="U120" i="3"/>
  <c r="T120" i="3" s="1"/>
  <c r="W32" i="3"/>
  <c r="S32" i="3"/>
  <c r="R32" i="3" s="1"/>
  <c r="V48" i="3"/>
  <c r="V56" i="3"/>
  <c r="W168" i="3"/>
  <c r="U144" i="3"/>
  <c r="T144" i="3" s="1"/>
  <c r="W136" i="3"/>
  <c r="S120" i="3"/>
  <c r="R120" i="3" s="1"/>
  <c r="W72" i="3"/>
  <c r="W64" i="3"/>
  <c r="U128" i="3"/>
  <c r="T128" i="3" s="1"/>
  <c r="U72" i="3"/>
  <c r="T72" i="3" s="1"/>
  <c r="W40" i="3"/>
  <c r="V40" i="3"/>
  <c r="U168" i="3"/>
  <c r="T168" i="3" s="1"/>
  <c r="U136" i="3"/>
  <c r="T136" i="3" s="1"/>
  <c r="W104" i="3"/>
  <c r="U48" i="3"/>
  <c r="T48" i="3" s="1"/>
  <c r="V136" i="3"/>
  <c r="S40" i="3"/>
  <c r="R40" i="3" s="1"/>
  <c r="S168" i="3"/>
  <c r="R168" i="3" s="1"/>
  <c r="W160" i="3"/>
  <c r="U104" i="3"/>
  <c r="T104" i="3" s="1"/>
  <c r="W96" i="3"/>
  <c r="W88" i="3"/>
  <c r="V96" i="3"/>
  <c r="U103" i="3"/>
  <c r="T103" i="3" s="1"/>
  <c r="W55" i="3"/>
  <c r="S127" i="3"/>
  <c r="R127" i="3" s="1"/>
  <c r="W119" i="3"/>
  <c r="W111" i="3"/>
  <c r="S47" i="3"/>
  <c r="R47" i="3" s="1"/>
  <c r="V111" i="3"/>
  <c r="V39" i="3"/>
  <c r="V103" i="3"/>
  <c r="V95" i="3"/>
  <c r="V87" i="3"/>
  <c r="V79" i="3"/>
  <c r="V71" i="3"/>
  <c r="V63" i="3"/>
  <c r="S55" i="3"/>
  <c r="R55" i="3" s="1"/>
  <c r="U159" i="3"/>
  <c r="T159" i="3" s="1"/>
  <c r="W31" i="3"/>
  <c r="S39" i="3"/>
  <c r="R39" i="3" s="1"/>
  <c r="V31" i="3"/>
  <c r="S95" i="3"/>
  <c r="R95" i="3" s="1"/>
  <c r="S87" i="3"/>
  <c r="R87" i="3" s="1"/>
  <c r="S79" i="3"/>
  <c r="R79" i="3" s="1"/>
  <c r="S71" i="3"/>
  <c r="R71" i="3" s="1"/>
  <c r="S63" i="3"/>
  <c r="R63" i="3" s="1"/>
  <c r="U55" i="3"/>
  <c r="T55" i="3" s="1"/>
  <c r="U111" i="3"/>
  <c r="T111" i="3" s="1"/>
  <c r="W95" i="3"/>
  <c r="W39" i="3"/>
  <c r="W87" i="3"/>
  <c r="W79" i="3"/>
  <c r="V135" i="3"/>
  <c r="W127" i="3"/>
  <c r="U135" i="3"/>
  <c r="T135" i="3" s="1"/>
  <c r="V127" i="3"/>
  <c r="W71" i="3"/>
  <c r="W47" i="3"/>
  <c r="W63" i="3"/>
  <c r="V47" i="3"/>
  <c r="U88" i="3"/>
  <c r="T88" i="3" s="1"/>
  <c r="W80" i="3"/>
  <c r="V80" i="3"/>
  <c r="W56" i="3"/>
  <c r="S104" i="3"/>
  <c r="R104" i="3" s="1"/>
  <c r="S88" i="3"/>
  <c r="R88" i="3" s="1"/>
  <c r="S72" i="3"/>
  <c r="R72" i="3" s="1"/>
  <c r="V64" i="3"/>
  <c r="U56" i="3"/>
  <c r="T56" i="3" s="1"/>
  <c r="W144" i="3"/>
  <c r="W128" i="3"/>
  <c r="W112" i="3"/>
  <c r="U96" i="3"/>
  <c r="T96" i="3" s="1"/>
  <c r="U80" i="3"/>
  <c r="T80" i="3" s="1"/>
  <c r="U64" i="3"/>
  <c r="T64" i="3" s="1"/>
  <c r="V144" i="3"/>
  <c r="V128" i="3"/>
  <c r="V112" i="3"/>
  <c r="W48" i="3"/>
  <c r="V54" i="3"/>
  <c r="S70" i="3"/>
  <c r="R70" i="3" s="1"/>
  <c r="S94" i="3"/>
  <c r="R94" i="3" s="1"/>
  <c r="V38" i="3"/>
  <c r="S78" i="3"/>
  <c r="R78" i="3" s="1"/>
  <c r="A34" i="5"/>
  <c r="A31" i="5"/>
  <c r="S102" i="3"/>
  <c r="R102" i="3" s="1"/>
  <c r="S62" i="3"/>
  <c r="R62" i="3" s="1"/>
  <c r="S86" i="3"/>
  <c r="R86" i="3" s="1"/>
  <c r="V25" i="3"/>
  <c r="B47" i="5"/>
  <c r="W38" i="3"/>
  <c r="W166" i="3"/>
  <c r="W158" i="3"/>
  <c r="W150" i="3"/>
  <c r="W142" i="3"/>
  <c r="W134" i="3"/>
  <c r="W126" i="3"/>
  <c r="W118" i="3"/>
  <c r="W110" i="3"/>
  <c r="U25" i="3"/>
  <c r="T25" i="3" s="1"/>
  <c r="B61" i="5"/>
  <c r="U38" i="3"/>
  <c r="T38" i="3" s="1"/>
  <c r="V166" i="3"/>
  <c r="V158" i="3"/>
  <c r="V150" i="3"/>
  <c r="V142" i="3"/>
  <c r="V134" i="3"/>
  <c r="V126" i="3"/>
  <c r="V118" i="3"/>
  <c r="V110" i="3"/>
  <c r="V30" i="3"/>
  <c r="U30" i="3"/>
  <c r="T30" i="3" s="1"/>
  <c r="U166" i="3"/>
  <c r="T166" i="3" s="1"/>
  <c r="U158" i="3"/>
  <c r="T158" i="3" s="1"/>
  <c r="U150" i="3"/>
  <c r="T150" i="3" s="1"/>
  <c r="U142" i="3"/>
  <c r="T142" i="3" s="1"/>
  <c r="U134" i="3"/>
  <c r="T134" i="3" s="1"/>
  <c r="U126" i="3"/>
  <c r="T126" i="3" s="1"/>
  <c r="U118" i="3"/>
  <c r="T118" i="3" s="1"/>
  <c r="U110" i="3"/>
  <c r="T110" i="3" s="1"/>
  <c r="S25" i="3"/>
  <c r="R25" i="3" s="1"/>
  <c r="W30" i="3"/>
  <c r="V46" i="3"/>
  <c r="B9" i="5"/>
  <c r="W102" i="3"/>
  <c r="W94" i="3"/>
  <c r="W86" i="3"/>
  <c r="W78" i="3"/>
  <c r="W70" i="3"/>
  <c r="W62" i="3"/>
  <c r="V102" i="3"/>
  <c r="V94" i="3"/>
  <c r="V86" i="3"/>
  <c r="V78" i="3"/>
  <c r="V70" i="3"/>
  <c r="V62" i="3"/>
  <c r="W54" i="3"/>
  <c r="B79" i="5"/>
  <c r="W46" i="3"/>
  <c r="B25" i="5"/>
  <c r="A47" i="5"/>
  <c r="S46" i="3"/>
  <c r="R46" i="3" s="1"/>
  <c r="U54" i="3"/>
  <c r="T54" i="3" s="1"/>
  <c r="A49" i="5"/>
  <c r="B35" i="5"/>
  <c r="A22" i="5"/>
  <c r="A18" i="5"/>
  <c r="A88" i="5"/>
  <c r="B40" i="5"/>
  <c r="A5" i="5"/>
  <c r="B4" i="5"/>
  <c r="B3" i="5"/>
  <c r="A52" i="5"/>
  <c r="B26" i="5"/>
  <c r="A12" i="5"/>
  <c r="A4" i="5"/>
  <c r="B127" i="5"/>
  <c r="A145" i="5"/>
  <c r="A149" i="5"/>
  <c r="A131" i="5"/>
  <c r="A109" i="5"/>
  <c r="A115" i="5"/>
  <c r="AK63" i="3"/>
  <c r="AK45" i="3"/>
  <c r="AK31" i="3"/>
  <c r="AK132" i="3"/>
  <c r="AK24" i="3"/>
  <c r="AK82" i="3"/>
  <c r="AK50" i="3"/>
  <c r="AK97" i="3"/>
  <c r="AK150" i="3"/>
  <c r="A17" i="5"/>
  <c r="A87" i="5"/>
  <c r="AK98" i="3"/>
  <c r="AK52" i="3"/>
  <c r="A111" i="5"/>
  <c r="A28" i="5"/>
  <c r="B110" i="5"/>
  <c r="A30" i="5"/>
  <c r="A122" i="5"/>
  <c r="B151" i="5"/>
  <c r="A63" i="5"/>
  <c r="B23" i="5"/>
  <c r="B93" i="5"/>
  <c r="B130" i="5"/>
  <c r="B141" i="5"/>
  <c r="A23" i="5"/>
  <c r="B120" i="5"/>
  <c r="B70" i="5"/>
  <c r="B10" i="5"/>
  <c r="A10" i="5"/>
  <c r="B34" i="5"/>
  <c r="A110" i="5"/>
  <c r="B75" i="5"/>
  <c r="AK42" i="3"/>
  <c r="B89" i="5"/>
  <c r="A62" i="5"/>
  <c r="A147" i="5"/>
  <c r="B31" i="5"/>
  <c r="B98" i="5"/>
  <c r="A104" i="5"/>
  <c r="C2" i="5"/>
  <c r="A81" i="5"/>
  <c r="A90" i="5"/>
  <c r="B133" i="5"/>
  <c r="B72" i="5"/>
  <c r="A21" i="5"/>
  <c r="B58" i="5"/>
  <c r="B24" i="5"/>
  <c r="B97" i="5"/>
  <c r="B12" i="5"/>
  <c r="B145" i="5"/>
  <c r="B128" i="5"/>
  <c r="B138" i="5"/>
  <c r="A77" i="5"/>
  <c r="B32" i="5"/>
  <c r="B39" i="5"/>
  <c r="B121" i="5"/>
  <c r="A136" i="5"/>
  <c r="A51" i="5"/>
  <c r="B14" i="5"/>
  <c r="A8" i="5"/>
  <c r="A64" i="5"/>
  <c r="B19" i="5"/>
  <c r="A2" i="5"/>
  <c r="B13" i="5"/>
  <c r="A26" i="5"/>
  <c r="AK135" i="3"/>
  <c r="AK131" i="3"/>
  <c r="AK29" i="3"/>
  <c r="A105" i="5"/>
  <c r="B57" i="5"/>
  <c r="B48" i="5"/>
  <c r="B55" i="5"/>
  <c r="B135" i="5"/>
  <c r="B132" i="5"/>
  <c r="B8" i="5"/>
  <c r="A35" i="5"/>
  <c r="A11" i="5"/>
  <c r="A20" i="5"/>
  <c r="B63" i="5"/>
  <c r="B17" i="5"/>
  <c r="A99" i="5"/>
  <c r="AK111" i="3"/>
  <c r="AK110" i="3"/>
  <c r="B101" i="5"/>
  <c r="B54" i="5"/>
  <c r="A143" i="5"/>
  <c r="A6" i="5"/>
  <c r="B77" i="5"/>
  <c r="A41" i="5"/>
  <c r="B37" i="5"/>
  <c r="A3" i="5"/>
  <c r="A27" i="5"/>
  <c r="B64" i="5"/>
  <c r="B118" i="5"/>
  <c r="A119" i="5"/>
  <c r="B119" i="5"/>
  <c r="B43" i="5"/>
  <c r="AK58" i="3"/>
  <c r="A125" i="5"/>
  <c r="AK30" i="3"/>
  <c r="A128" i="5"/>
  <c r="AK113" i="3"/>
  <c r="AK44" i="3"/>
  <c r="B136" i="5"/>
  <c r="A124" i="5"/>
  <c r="AK137" i="3"/>
  <c r="AK116" i="3"/>
  <c r="B124" i="5"/>
  <c r="A58" i="5"/>
  <c r="B144" i="5"/>
  <c r="B78" i="5"/>
  <c r="B152" i="5"/>
  <c r="B51" i="5"/>
  <c r="B44" i="5"/>
  <c r="A108" i="5"/>
  <c r="A46" i="5"/>
  <c r="A141" i="5"/>
  <c r="AK90" i="3"/>
  <c r="A148" i="5"/>
  <c r="AK172" i="3"/>
  <c r="AK47" i="3"/>
  <c r="B59" i="5"/>
  <c r="B142" i="5"/>
  <c r="A61" i="5"/>
  <c r="A95" i="5"/>
  <c r="B81" i="5"/>
  <c r="B143" i="5"/>
  <c r="B68" i="5"/>
  <c r="A38" i="5"/>
  <c r="A55" i="5"/>
  <c r="A19" i="5"/>
  <c r="B104" i="5"/>
  <c r="A36" i="5"/>
  <c r="B11" i="5"/>
  <c r="B20" i="5"/>
  <c r="A53" i="5"/>
  <c r="A45" i="5"/>
  <c r="A82" i="5"/>
  <c r="AK127" i="3"/>
  <c r="AK68" i="3"/>
  <c r="AK36" i="3"/>
  <c r="AK166" i="3"/>
  <c r="AK154" i="3"/>
  <c r="AK130" i="3"/>
  <c r="AK108" i="3"/>
  <c r="AK101" i="3"/>
  <c r="AK95" i="3"/>
  <c r="AK86" i="3"/>
  <c r="AK80" i="3"/>
  <c r="AK37" i="3"/>
  <c r="A29" i="5"/>
  <c r="A37" i="5"/>
  <c r="A57" i="5"/>
  <c r="A92" i="5"/>
  <c r="A16" i="5"/>
  <c r="A50" i="5"/>
  <c r="A98" i="5"/>
  <c r="B18" i="5"/>
  <c r="B2" i="5"/>
  <c r="AK167" i="3"/>
  <c r="AK146" i="3"/>
  <c r="AK109" i="3"/>
  <c r="AK89" i="3"/>
  <c r="AK41" i="3"/>
  <c r="A68" i="5"/>
  <c r="AK148" i="3"/>
  <c r="AK145" i="3"/>
  <c r="AK142" i="3"/>
  <c r="AK141" i="3"/>
  <c r="AK140" i="3"/>
  <c r="AK129" i="3"/>
  <c r="A100" i="5"/>
  <c r="B6" i="5"/>
  <c r="A40" i="5"/>
  <c r="A13" i="5"/>
  <c r="B65" i="5"/>
  <c r="B109" i="5"/>
  <c r="A33" i="5"/>
  <c r="B84" i="5"/>
  <c r="B82" i="5"/>
  <c r="B125" i="5"/>
  <c r="A43" i="5"/>
  <c r="B80" i="5"/>
  <c r="B29" i="5"/>
  <c r="B94" i="5"/>
  <c r="A7" i="5"/>
  <c r="B36" i="5"/>
  <c r="B87" i="5"/>
  <c r="B76" i="5"/>
  <c r="B41" i="5"/>
  <c r="A72" i="5"/>
  <c r="A9" i="5"/>
  <c r="A67" i="5"/>
  <c r="A118" i="5"/>
  <c r="B7" i="5"/>
  <c r="A54" i="5"/>
  <c r="A69" i="5"/>
  <c r="AK92" i="3"/>
  <c r="AK91" i="3"/>
  <c r="AK48" i="3"/>
  <c r="AK39" i="3"/>
  <c r="AK143" i="3"/>
  <c r="B50" i="5"/>
  <c r="A150" i="5"/>
  <c r="B16" i="5"/>
  <c r="A14" i="5"/>
  <c r="B69" i="5"/>
  <c r="B113" i="5"/>
  <c r="A25" i="5"/>
  <c r="B116" i="5"/>
  <c r="B66" i="5"/>
  <c r="B129" i="5"/>
  <c r="A39" i="5"/>
  <c r="A15" i="5"/>
  <c r="B96" i="5"/>
  <c r="B45" i="5"/>
  <c r="B86" i="5"/>
  <c r="B52" i="5"/>
  <c r="B103" i="5"/>
  <c r="B108" i="5"/>
  <c r="B21" i="5"/>
  <c r="A24" i="5"/>
  <c r="A120" i="5"/>
  <c r="A123" i="5"/>
  <c r="B30" i="5"/>
  <c r="A126" i="5"/>
  <c r="B22" i="5"/>
  <c r="B42" i="5"/>
  <c r="B28" i="5"/>
  <c r="K11" i="3"/>
  <c r="AK162" i="3"/>
  <c r="AK160" i="3"/>
  <c r="AK126" i="3"/>
  <c r="AK124" i="3"/>
  <c r="AK94" i="3"/>
  <c r="AK84" i="3"/>
  <c r="AK60" i="3"/>
  <c r="AK54" i="3"/>
  <c r="AK53" i="3"/>
  <c r="B111" i="5"/>
  <c r="A44" i="5"/>
  <c r="B92" i="5"/>
  <c r="A85" i="5"/>
  <c r="A32" i="5"/>
  <c r="B15" i="5"/>
  <c r="A73" i="5"/>
  <c r="A83" i="5"/>
  <c r="AK122" i="3"/>
  <c r="AK77" i="3"/>
  <c r="AK76" i="3"/>
  <c r="AK75" i="3"/>
  <c r="AK74" i="3"/>
  <c r="AK73" i="3"/>
  <c r="AK72" i="3"/>
  <c r="AK71" i="3"/>
  <c r="AK66" i="3"/>
  <c r="AK62" i="3"/>
  <c r="N1" i="7"/>
  <c r="C71" i="5"/>
  <c r="A97" i="5"/>
  <c r="B83" i="5"/>
  <c r="A107" i="5"/>
  <c r="A75" i="5"/>
  <c r="B99" i="5"/>
  <c r="B91" i="5"/>
  <c r="A151" i="5"/>
  <c r="A139" i="5"/>
  <c r="B131" i="5"/>
  <c r="A144" i="5"/>
  <c r="B139" i="5"/>
  <c r="B140" i="5"/>
  <c r="B148" i="5"/>
  <c r="A74" i="5"/>
  <c r="B106" i="5"/>
  <c r="A71" i="5"/>
  <c r="A152" i="5"/>
  <c r="A138" i="5"/>
  <c r="A114" i="5"/>
  <c r="B150" i="5"/>
  <c r="AK33" i="3"/>
  <c r="B146" i="5"/>
  <c r="A79" i="5"/>
  <c r="B56" i="5"/>
  <c r="B85" i="5"/>
  <c r="B117" i="5"/>
  <c r="B100" i="5"/>
  <c r="B114" i="5"/>
  <c r="B149" i="5"/>
  <c r="B112" i="5"/>
  <c r="A133" i="5"/>
  <c r="B102" i="5"/>
  <c r="B95" i="5"/>
  <c r="B74" i="5"/>
  <c r="B122" i="5"/>
  <c r="B67" i="5"/>
  <c r="A117" i="5"/>
  <c r="A140" i="5"/>
  <c r="B33" i="5"/>
  <c r="A102" i="5"/>
  <c r="A106" i="5"/>
  <c r="B38" i="5"/>
  <c r="B49" i="5"/>
  <c r="A132" i="5"/>
  <c r="A96" i="5"/>
  <c r="B27" i="5"/>
  <c r="B60" i="5"/>
  <c r="AK155" i="3"/>
  <c r="AK107" i="3"/>
  <c r="C58" i="5"/>
  <c r="C45" i="5"/>
  <c r="A80" i="5"/>
  <c r="R52" i="3"/>
  <c r="AK171" i="3"/>
  <c r="AK169" i="3"/>
  <c r="AK161" i="3"/>
  <c r="AK106" i="3"/>
  <c r="AK79" i="3"/>
  <c r="AK61" i="3"/>
  <c r="AK57" i="3"/>
  <c r="A101" i="5"/>
  <c r="B107" i="5"/>
  <c r="B90" i="5"/>
  <c r="AK165" i="3"/>
  <c r="AK152" i="3"/>
  <c r="AK151" i="3"/>
  <c r="AK139" i="3"/>
  <c r="AK134" i="3"/>
  <c r="AK87" i="3"/>
  <c r="AK49" i="3"/>
  <c r="AK46" i="3"/>
  <c r="A76" i="5"/>
  <c r="A89" i="5"/>
  <c r="A70" i="5"/>
  <c r="A134" i="5"/>
  <c r="A146" i="5"/>
  <c r="A66" i="5"/>
  <c r="B134" i="5"/>
  <c r="A56" i="5"/>
  <c r="B123" i="5"/>
  <c r="AK170" i="3"/>
  <c r="AK163" i="3"/>
  <c r="AK149" i="3"/>
  <c r="AK133" i="3"/>
  <c r="AK128" i="3"/>
  <c r="AK120" i="3"/>
  <c r="AK114" i="3"/>
  <c r="AK96" i="3"/>
  <c r="AK81" i="3"/>
  <c r="R34" i="3"/>
  <c r="A91" i="5"/>
  <c r="A93" i="5"/>
  <c r="A127" i="5"/>
  <c r="B73" i="5"/>
  <c r="B105" i="5"/>
  <c r="A137" i="5"/>
  <c r="B137" i="5"/>
  <c r="B88" i="5"/>
  <c r="B126" i="5"/>
  <c r="B62" i="5"/>
  <c r="B71" i="5"/>
  <c r="B147" i="5"/>
  <c r="B53" i="5"/>
  <c r="B115" i="5"/>
  <c r="A103" i="5"/>
  <c r="A112" i="5"/>
  <c r="A60" i="5"/>
  <c r="A121" i="5"/>
  <c r="B46" i="5"/>
  <c r="A78" i="5"/>
  <c r="A142" i="5"/>
  <c r="A42" i="5"/>
  <c r="A48" i="5"/>
  <c r="A129" i="5"/>
  <c r="A135" i="5"/>
  <c r="AK164" i="3"/>
  <c r="AK159" i="3"/>
  <c r="AK156" i="3"/>
  <c r="AK147" i="3"/>
  <c r="AK144" i="3"/>
  <c r="AK138" i="3"/>
  <c r="AK119" i="3"/>
  <c r="AK93" i="3"/>
  <c r="AK69" i="3"/>
  <c r="AK56" i="3"/>
  <c r="AK51" i="3"/>
  <c r="AK38" i="3"/>
  <c r="AK34" i="3"/>
  <c r="A59" i="5"/>
  <c r="A86" i="5"/>
  <c r="A130" i="5"/>
  <c r="A65" i="5"/>
  <c r="A84" i="5"/>
  <c r="AK104" i="3"/>
  <c r="AK103" i="3"/>
  <c r="AK102" i="3"/>
  <c r="AK85" i="3"/>
  <c r="AK67" i="3"/>
  <c r="AK59" i="3"/>
  <c r="R56" i="3"/>
  <c r="A94" i="5"/>
  <c r="A113" i="5"/>
  <c r="A116" i="5"/>
  <c r="K14" i="3"/>
  <c r="AK168" i="3"/>
  <c r="AK158" i="3"/>
  <c r="AK157" i="3"/>
  <c r="AK153" i="3"/>
  <c r="AK125" i="3"/>
  <c r="AK117" i="3"/>
  <c r="AK100" i="3"/>
  <c r="AK70" i="3"/>
  <c r="AK64" i="3"/>
  <c r="AK43" i="3"/>
  <c r="AF10" i="5"/>
  <c r="AE14" i="5"/>
  <c r="AE13" i="5"/>
  <c r="AF4" i="5"/>
  <c r="AF9" i="5"/>
  <c r="AG10" i="5"/>
  <c r="AC8" i="5"/>
  <c r="AF6" i="5"/>
  <c r="AC10" i="5"/>
  <c r="AE4" i="5"/>
  <c r="AE9" i="5"/>
  <c r="AD5" i="5"/>
  <c r="AE3" i="5"/>
  <c r="AG4" i="5"/>
  <c r="AE5" i="5"/>
  <c r="AK27" i="3"/>
  <c r="AK32" i="3"/>
  <c r="AK35" i="3"/>
  <c r="AK26" i="3"/>
  <c r="AK23" i="3"/>
  <c r="AK28" i="3"/>
  <c r="AF12" i="5"/>
  <c r="AK40" i="3"/>
  <c r="AE11" i="5"/>
  <c r="AK136" i="3"/>
  <c r="AK105" i="3"/>
  <c r="AG3" i="5"/>
  <c r="AG6" i="5"/>
  <c r="AC6" i="5"/>
  <c r="AG11" i="5"/>
  <c r="AG14" i="5"/>
  <c r="AD4" i="5"/>
  <c r="AG12" i="5"/>
  <c r="AK88" i="3"/>
  <c r="AD3" i="5"/>
  <c r="AF13" i="5"/>
  <c r="AC9" i="5"/>
  <c r="AD8" i="5"/>
  <c r="AC13" i="5"/>
  <c r="AF11" i="5"/>
  <c r="AC7" i="5"/>
  <c r="AE6" i="5"/>
  <c r="AD14" i="5"/>
  <c r="AD6" i="5"/>
  <c r="AD11" i="5"/>
  <c r="AE10" i="5"/>
  <c r="AD10" i="5"/>
  <c r="AG8" i="5"/>
  <c r="AE7" i="5"/>
  <c r="AF7" i="5"/>
  <c r="AC4" i="5"/>
  <c r="AC3" i="5"/>
  <c r="AE8" i="5"/>
  <c r="AF3" i="5"/>
  <c r="AC12" i="5"/>
  <c r="AD9" i="5"/>
  <c r="AE12" i="5"/>
  <c r="AC14" i="5"/>
  <c r="AK118" i="3"/>
  <c r="AK78" i="3"/>
  <c r="AK65" i="3"/>
  <c r="AG9" i="5"/>
  <c r="AG7" i="5"/>
  <c r="AG13" i="5"/>
  <c r="AG5" i="5"/>
  <c r="AC5" i="5"/>
  <c r="AD13" i="5"/>
  <c r="AF8" i="5"/>
  <c r="AK115" i="3"/>
  <c r="AK112" i="3"/>
  <c r="AF5" i="5"/>
  <c r="AD7" i="5"/>
  <c r="AK123" i="3"/>
  <c r="AK99" i="3"/>
  <c r="AK83" i="3"/>
  <c r="AK55" i="3"/>
  <c r="AK121" i="3"/>
  <c r="AF14" i="5"/>
  <c r="AD12" i="5"/>
  <c r="AC11" i="5"/>
  <c r="X25" i="3"/>
  <c r="AK25" i="3" s="1"/>
  <c r="B5" i="5"/>
  <c r="R54" i="3"/>
  <c r="R58" i="3"/>
  <c r="R28" i="3"/>
  <c r="T11" i="3" l="1"/>
  <c r="U11" i="3" s="1"/>
  <c r="T12" i="3"/>
  <c r="U12" i="3" s="1"/>
  <c r="T9" i="3"/>
  <c r="U9" i="3" s="1"/>
  <c r="T10" i="3"/>
  <c r="U10" i="3" s="1"/>
  <c r="V10" i="3" s="1"/>
  <c r="T13" i="3"/>
  <c r="U13" i="3" s="1"/>
  <c r="V13" i="3" s="1"/>
  <c r="K17" i="3"/>
  <c r="T8" i="3"/>
  <c r="U8" i="3" s="1"/>
  <c r="U14" i="3" l="1"/>
  <c r="L17" i="3" s="1"/>
  <c r="X8" i="3"/>
  <c r="W8" i="3" s="1"/>
  <c r="V8" i="3" s="1"/>
  <c r="X9" i="3" l="1"/>
  <c r="W9" i="3" s="1"/>
  <c r="V9" i="3" s="1"/>
  <c r="X10" i="3" l="1"/>
  <c r="X11" i="3" s="1"/>
  <c r="W11" i="3" s="1"/>
  <c r="V11" i="3" s="1"/>
  <c r="W10" i="3" l="1"/>
  <c r="X12" i="3"/>
  <c r="X13" i="3" l="1"/>
  <c r="W13" i="3" s="1"/>
  <c r="W12" i="3"/>
  <c r="V12" i="3" s="1"/>
  <c r="V15" i="3" s="1"/>
</calcChain>
</file>

<file path=xl/sharedStrings.xml><?xml version="1.0" encoding="utf-8"?>
<sst xmlns="http://schemas.openxmlformats.org/spreadsheetml/2006/main" count="991" uniqueCount="370">
  <si>
    <t>四種競技</t>
    <rPh sb="0" eb="2">
      <t>ヨンシュ</t>
    </rPh>
    <rPh sb="2" eb="4">
      <t>キョウギ</t>
    </rPh>
    <phoneticPr fontId="1"/>
  </si>
  <si>
    <t>チーム（学校）名</t>
    <rPh sb="4" eb="6">
      <t>ガッコウ</t>
    </rPh>
    <rPh sb="7" eb="8">
      <t>メイ</t>
    </rPh>
    <phoneticPr fontId="1"/>
  </si>
  <si>
    <t>申し込み責任者</t>
    <rPh sb="0" eb="1">
      <t>モウ</t>
    </rPh>
    <rPh sb="2" eb="3">
      <t>コ</t>
    </rPh>
    <rPh sb="4" eb="7">
      <t>セキニンシャ</t>
    </rPh>
    <phoneticPr fontId="1"/>
  </si>
  <si>
    <t>連絡先</t>
    <rPh sb="0" eb="3">
      <t>レンラクサキ</t>
    </rPh>
    <phoneticPr fontId="1"/>
  </si>
  <si>
    <t>住所</t>
    <rPh sb="0" eb="2">
      <t>ジュウショ</t>
    </rPh>
    <phoneticPr fontId="1"/>
  </si>
  <si>
    <t>電話番号</t>
    <rPh sb="0" eb="2">
      <t>デンワ</t>
    </rPh>
    <rPh sb="2" eb="4">
      <t>バンゴウ</t>
    </rPh>
    <phoneticPr fontId="1"/>
  </si>
  <si>
    <t>参</t>
    <rPh sb="0" eb="1">
      <t>サン</t>
    </rPh>
    <phoneticPr fontId="1"/>
  </si>
  <si>
    <t>男</t>
    <rPh sb="0" eb="1">
      <t>ダン</t>
    </rPh>
    <phoneticPr fontId="1"/>
  </si>
  <si>
    <t>個人種目</t>
    <rPh sb="0" eb="2">
      <t>コジン</t>
    </rPh>
    <rPh sb="2" eb="4">
      <t>シュモク</t>
    </rPh>
    <phoneticPr fontId="1"/>
  </si>
  <si>
    <t>男子計</t>
    <rPh sb="0" eb="2">
      <t>ダンシ</t>
    </rPh>
    <rPh sb="2" eb="3">
      <t>ケイ</t>
    </rPh>
    <phoneticPr fontId="1"/>
  </si>
  <si>
    <t>リレー種目</t>
    <rPh sb="3" eb="5">
      <t>シュモク</t>
    </rPh>
    <phoneticPr fontId="1"/>
  </si>
  <si>
    <t>加</t>
    <rPh sb="0" eb="1">
      <t>カ</t>
    </rPh>
    <phoneticPr fontId="1"/>
  </si>
  <si>
    <t>女</t>
    <rPh sb="0" eb="1">
      <t>ジョ</t>
    </rPh>
    <phoneticPr fontId="1"/>
  </si>
  <si>
    <t>女子計</t>
    <rPh sb="0" eb="2">
      <t>ジョシ</t>
    </rPh>
    <rPh sb="2" eb="3">
      <t>ケイ</t>
    </rPh>
    <phoneticPr fontId="1"/>
  </si>
  <si>
    <t>料</t>
    <rPh sb="0" eb="1">
      <t>リョウ</t>
    </rPh>
    <phoneticPr fontId="1"/>
  </si>
  <si>
    <t>合計</t>
    <rPh sb="0" eb="2">
      <t>ゴウケイ</t>
    </rPh>
    <phoneticPr fontId="1"/>
  </si>
  <si>
    <t>性</t>
    <rPh sb="0" eb="1">
      <t>セイ</t>
    </rPh>
    <phoneticPr fontId="1"/>
  </si>
  <si>
    <t>個人番号</t>
    <rPh sb="0" eb="2">
      <t>コジン</t>
    </rPh>
    <rPh sb="2" eb="4">
      <t>バンゴウ</t>
    </rPh>
    <phoneticPr fontId="1"/>
  </si>
  <si>
    <t>学校番号</t>
    <rPh sb="0" eb="2">
      <t>ガッコウ</t>
    </rPh>
    <rPh sb="2" eb="4">
      <t>バンゴウ</t>
    </rPh>
    <phoneticPr fontId="1"/>
  </si>
  <si>
    <t>選 手 名</t>
    <rPh sb="0" eb="1">
      <t>セン</t>
    </rPh>
    <rPh sb="2" eb="3">
      <t>テ</t>
    </rPh>
    <rPh sb="4" eb="5">
      <t>メイ</t>
    </rPh>
    <phoneticPr fontId="1"/>
  </si>
  <si>
    <t>学校名</t>
    <rPh sb="0" eb="2">
      <t>ガッコウ</t>
    </rPh>
    <rPh sb="2" eb="3">
      <t>メイ</t>
    </rPh>
    <phoneticPr fontId="1"/>
  </si>
  <si>
    <t>学年</t>
    <rPh sb="0" eb="2">
      <t>ガクネン</t>
    </rPh>
    <phoneticPr fontId="1"/>
  </si>
  <si>
    <t>リレー</t>
  </si>
  <si>
    <t>ｺｰﾄﾞ①</t>
  </si>
  <si>
    <t>ｺｰﾄﾞ②</t>
  </si>
  <si>
    <t>ｺｰﾄﾞ③</t>
  </si>
  <si>
    <t>ｺｰﾄﾞ④</t>
  </si>
  <si>
    <t>最高記録①</t>
    <rPh sb="0" eb="2">
      <t>サイコウ</t>
    </rPh>
    <rPh sb="2" eb="4">
      <t>キロク</t>
    </rPh>
    <phoneticPr fontId="2"/>
  </si>
  <si>
    <t>最高記録②</t>
    <rPh sb="0" eb="2">
      <t>サイコウ</t>
    </rPh>
    <rPh sb="2" eb="4">
      <t>キロク</t>
    </rPh>
    <phoneticPr fontId="2"/>
  </si>
  <si>
    <t>最高記録③</t>
    <rPh sb="0" eb="2">
      <t>サイコウ</t>
    </rPh>
    <rPh sb="2" eb="4">
      <t>キロク</t>
    </rPh>
    <phoneticPr fontId="2"/>
  </si>
  <si>
    <t>最高記録④</t>
    <rPh sb="0" eb="2">
      <t>サイコウ</t>
    </rPh>
    <rPh sb="2" eb="4">
      <t>キロク</t>
    </rPh>
    <phoneticPr fontId="2"/>
  </si>
  <si>
    <t>最高記録</t>
    <rPh sb="0" eb="2">
      <t>サイコウ</t>
    </rPh>
    <rPh sb="2" eb="4">
      <t>キロク</t>
    </rPh>
    <phoneticPr fontId="8"/>
  </si>
  <si>
    <t>男子個人</t>
    <rPh sb="0" eb="2">
      <t>ダンシ</t>
    </rPh>
    <rPh sb="2" eb="4">
      <t>コジン</t>
    </rPh>
    <phoneticPr fontId="1"/>
  </si>
  <si>
    <t>女子個人</t>
    <rPh sb="0" eb="2">
      <t>ジョシ</t>
    </rPh>
    <rPh sb="2" eb="4">
      <t>コジン</t>
    </rPh>
    <phoneticPr fontId="1"/>
  </si>
  <si>
    <t>実施日</t>
    <rPh sb="0" eb="3">
      <t>ジッシビ</t>
    </rPh>
    <phoneticPr fontId="1"/>
  </si>
  <si>
    <t>日</t>
    <rPh sb="0" eb="1">
      <t>ニチ</t>
    </rPh>
    <phoneticPr fontId="1"/>
  </si>
  <si>
    <t>種目コード表</t>
    <rPh sb="0" eb="2">
      <t>シュモク</t>
    </rPh>
    <rPh sb="5" eb="6">
      <t>ヒョウ</t>
    </rPh>
    <phoneticPr fontId="1"/>
  </si>
  <si>
    <t>種目</t>
    <rPh sb="0" eb="2">
      <t>シュモク</t>
    </rPh>
    <phoneticPr fontId="1"/>
  </si>
  <si>
    <t>コード</t>
  </si>
  <si>
    <t>１００ｍ</t>
  </si>
  <si>
    <t>２００ｍ</t>
  </si>
  <si>
    <t>４００ｍ</t>
  </si>
  <si>
    <t>８００ｍ</t>
  </si>
  <si>
    <t>１５００ｍ</t>
  </si>
  <si>
    <t>３０００ｍ</t>
  </si>
  <si>
    <t>５０００ｍ</t>
  </si>
  <si>
    <t>１００ｍＪＨ</t>
  </si>
  <si>
    <t>１１０ｍＹＨ</t>
  </si>
  <si>
    <t>走高跳</t>
    <rPh sb="0" eb="1">
      <t>ハシ</t>
    </rPh>
    <rPh sb="1" eb="3">
      <t>タカト</t>
    </rPh>
    <phoneticPr fontId="1"/>
  </si>
  <si>
    <t>棒高跳</t>
    <rPh sb="0" eb="1">
      <t>ボウ</t>
    </rPh>
    <rPh sb="1" eb="2">
      <t>タカ</t>
    </rPh>
    <rPh sb="2" eb="3">
      <t>ト</t>
    </rPh>
    <phoneticPr fontId="1"/>
  </si>
  <si>
    <t>走幅跳</t>
    <rPh sb="0" eb="1">
      <t>ハシ</t>
    </rPh>
    <rPh sb="1" eb="2">
      <t>ハバ</t>
    </rPh>
    <rPh sb="2" eb="3">
      <t>ト</t>
    </rPh>
    <phoneticPr fontId="1"/>
  </si>
  <si>
    <t>三段跳</t>
    <rPh sb="0" eb="2">
      <t>サンダン</t>
    </rPh>
    <rPh sb="2" eb="3">
      <t>ト</t>
    </rPh>
    <phoneticPr fontId="1"/>
  </si>
  <si>
    <t>砲丸投</t>
    <rPh sb="0" eb="2">
      <t>ホウガン</t>
    </rPh>
    <rPh sb="2" eb="3">
      <t>ナ</t>
    </rPh>
    <phoneticPr fontId="1"/>
  </si>
  <si>
    <t>2.7ｋ</t>
  </si>
  <si>
    <t>4.0ｋ</t>
  </si>
  <si>
    <t>5.0ｋ</t>
  </si>
  <si>
    <t>円盤投</t>
    <rPh sb="0" eb="2">
      <t>エンバン</t>
    </rPh>
    <rPh sb="2" eb="3">
      <t>ナ</t>
    </rPh>
    <phoneticPr fontId="1"/>
  </si>
  <si>
    <t>1.0ｋ</t>
  </si>
  <si>
    <t>1.5ｋ</t>
  </si>
  <si>
    <t>混成競技</t>
    <rPh sb="0" eb="2">
      <t>コンセイ</t>
    </rPh>
    <rPh sb="2" eb="4">
      <t>キョウギ</t>
    </rPh>
    <phoneticPr fontId="1"/>
  </si>
  <si>
    <t>四種競技</t>
    <rPh sb="0" eb="1">
      <t>4</t>
    </rPh>
    <rPh sb="1" eb="2">
      <t>シュ</t>
    </rPh>
    <rPh sb="2" eb="4">
      <t>キョウギ</t>
    </rPh>
    <phoneticPr fontId="1"/>
  </si>
  <si>
    <t>４×１００ｍＲ</t>
  </si>
  <si>
    <t>１走</t>
  </si>
  <si>
    <t>２走</t>
  </si>
  <si>
    <t>３走</t>
  </si>
  <si>
    <t>４走</t>
  </si>
  <si>
    <t>補欠</t>
  </si>
  <si>
    <t>月</t>
    <rPh sb="0" eb="1">
      <t>ツキ</t>
    </rPh>
    <phoneticPr fontId="1"/>
  </si>
  <si>
    <t>男子四種</t>
    <rPh sb="0" eb="2">
      <t>ダンシ</t>
    </rPh>
    <rPh sb="2" eb="4">
      <t>ヨンシュ</t>
    </rPh>
    <phoneticPr fontId="1"/>
  </si>
  <si>
    <t>女子四種</t>
    <rPh sb="0" eb="2">
      <t>ジョシ</t>
    </rPh>
    <rPh sb="2" eb="4">
      <t>ヨンシュ</t>
    </rPh>
    <phoneticPr fontId="1"/>
  </si>
  <si>
    <t>四種</t>
    <rPh sb="0" eb="2">
      <t>ヨンシュ</t>
    </rPh>
    <phoneticPr fontId="1"/>
  </si>
  <si>
    <t>記録</t>
    <rPh sb="0" eb="2">
      <t>キロク</t>
    </rPh>
    <phoneticPr fontId="1"/>
  </si>
  <si>
    <t>Ｆ</t>
    <phoneticPr fontId="1"/>
  </si>
  <si>
    <t>Ｂ</t>
    <phoneticPr fontId="1"/>
  </si>
  <si>
    <t>男子</t>
    <rPh sb="0" eb="2">
      <t>ダンシ</t>
    </rPh>
    <phoneticPr fontId="1"/>
  </si>
  <si>
    <t>女子</t>
    <rPh sb="0" eb="2">
      <t>ジョシ</t>
    </rPh>
    <phoneticPr fontId="1"/>
  </si>
  <si>
    <t>個人</t>
    <rPh sb="0" eb="2">
      <t>コジン</t>
    </rPh>
    <phoneticPr fontId="1"/>
  </si>
  <si>
    <t>ﾘﾚｰ</t>
    <phoneticPr fontId="1"/>
  </si>
  <si>
    <t>×４００＝</t>
    <phoneticPr fontId="1"/>
  </si>
  <si>
    <t>×６００＝</t>
    <phoneticPr fontId="1"/>
  </si>
  <si>
    <t>１００ｍＹＨ</t>
    <phoneticPr fontId="1"/>
  </si>
  <si>
    <t>×４００＝</t>
    <phoneticPr fontId="1"/>
  </si>
  <si>
    <t>１１０ｍＪＨ</t>
    <phoneticPr fontId="1"/>
  </si>
  <si>
    <t>×６００＝</t>
    <phoneticPr fontId="1"/>
  </si>
  <si>
    <t>コード</t>
    <phoneticPr fontId="1"/>
  </si>
  <si>
    <t>男子ﾘﾚｰ</t>
    <rPh sb="0" eb="2">
      <t>ダンシ</t>
    </rPh>
    <phoneticPr fontId="1"/>
  </si>
  <si>
    <t>女子ﾘﾚｰ</t>
    <rPh sb="0" eb="2">
      <t>ジョシ</t>
    </rPh>
    <phoneticPr fontId="1"/>
  </si>
  <si>
    <t>記録Ｆ①</t>
    <rPh sb="0" eb="2">
      <t>キロク</t>
    </rPh>
    <phoneticPr fontId="1"/>
  </si>
  <si>
    <t>記録Ｂ①</t>
    <rPh sb="0" eb="2">
      <t>キロク</t>
    </rPh>
    <phoneticPr fontId="1"/>
  </si>
  <si>
    <t>記録Ｆ②</t>
    <rPh sb="0" eb="2">
      <t>キロク</t>
    </rPh>
    <phoneticPr fontId="1"/>
  </si>
  <si>
    <t>記録Ｂ②</t>
    <rPh sb="0" eb="2">
      <t>キロク</t>
    </rPh>
    <phoneticPr fontId="1"/>
  </si>
  <si>
    <t>記録Ｆ③</t>
    <rPh sb="0" eb="2">
      <t>キロク</t>
    </rPh>
    <phoneticPr fontId="1"/>
  </si>
  <si>
    <t>記録Ｂ③</t>
    <rPh sb="0" eb="2">
      <t>キロク</t>
    </rPh>
    <phoneticPr fontId="1"/>
  </si>
  <si>
    <t>記録Ｆ④</t>
    <rPh sb="0" eb="2">
      <t>キロク</t>
    </rPh>
    <phoneticPr fontId="1"/>
  </si>
  <si>
    <t>記録Ｂ④</t>
    <rPh sb="0" eb="2">
      <t>キロク</t>
    </rPh>
    <phoneticPr fontId="1"/>
  </si>
  <si>
    <t>種目エラー</t>
    <rPh sb="0" eb="2">
      <t>シュモク</t>
    </rPh>
    <phoneticPr fontId="1"/>
  </si>
  <si>
    <t>Ｂチーム</t>
    <phoneticPr fontId="1"/>
  </si>
  <si>
    <t xml:space="preserve"> Ｃチーム</t>
    <phoneticPr fontId="1"/>
  </si>
  <si>
    <t>当日審判できる競技役員名</t>
    <rPh sb="0" eb="2">
      <t>トウジツ</t>
    </rPh>
    <rPh sb="2" eb="4">
      <t>シンパン</t>
    </rPh>
    <phoneticPr fontId="1"/>
  </si>
  <si>
    <t xml:space="preserve"> 月記録会</t>
    <phoneticPr fontId="1"/>
  </si>
  <si>
    <t>(中学生の部)　申し込み選手一覧表</t>
    <phoneticPr fontId="1"/>
  </si>
  <si>
    <t>８００ｍ</t>
    <phoneticPr fontId="1"/>
  </si>
  <si>
    <t>１５００ｍ</t>
    <phoneticPr fontId="1"/>
  </si>
  <si>
    <t>男</t>
    <rPh sb="0" eb="1">
      <t>オトコ</t>
    </rPh>
    <phoneticPr fontId="1"/>
  </si>
  <si>
    <t>女</t>
    <rPh sb="0" eb="1">
      <t>オンナ</t>
    </rPh>
    <phoneticPr fontId="1"/>
  </si>
  <si>
    <t>性別</t>
    <rPh sb="0" eb="2">
      <t>セイベツ</t>
    </rPh>
    <phoneticPr fontId="1"/>
  </si>
  <si>
    <t>コード</t>
    <phoneticPr fontId="1"/>
  </si>
  <si>
    <t>ﾌﾘｶﾞﾅ</t>
    <phoneticPr fontId="8"/>
  </si>
  <si>
    <t>競技役員氏名</t>
    <rPh sb="0" eb="2">
      <t>キョウギ</t>
    </rPh>
    <rPh sb="2" eb="4">
      <t>ヤクイン</t>
    </rPh>
    <rPh sb="4" eb="6">
      <t>シメイ</t>
    </rPh>
    <phoneticPr fontId="1"/>
  </si>
  <si>
    <t>リレー確認</t>
    <rPh sb="3" eb="5">
      <t>カクニン</t>
    </rPh>
    <phoneticPr fontId="1"/>
  </si>
  <si>
    <t>１００ｍＹＨ</t>
    <phoneticPr fontId="1"/>
  </si>
  <si>
    <t>１１０ｍＪＨ</t>
    <phoneticPr fontId="1"/>
  </si>
  <si>
    <t>学校番号</t>
    <rPh sb="0" eb="2">
      <t>ガッコウ</t>
    </rPh>
    <rPh sb="2" eb="4">
      <t>バンゴウ</t>
    </rPh>
    <phoneticPr fontId="14"/>
  </si>
  <si>
    <t>登録番号</t>
  </si>
  <si>
    <t>姓</t>
  </si>
  <si>
    <t>名</t>
  </si>
  <si>
    <t>姓(ｶﾅ)</t>
    <phoneticPr fontId="14"/>
  </si>
  <si>
    <t>名(ｶﾅ)</t>
    <phoneticPr fontId="14"/>
  </si>
  <si>
    <t>姓（英字）</t>
  </si>
  <si>
    <t>名（英字）</t>
  </si>
  <si>
    <t>性別</t>
  </si>
  <si>
    <t>学年</t>
  </si>
  <si>
    <t>生年月日(西暦)</t>
    <phoneticPr fontId="14"/>
  </si>
  <si>
    <t>生年月日(月)</t>
    <phoneticPr fontId="14"/>
  </si>
  <si>
    <t>生年月日(日)</t>
    <phoneticPr fontId="14"/>
  </si>
  <si>
    <t>国籍</t>
  </si>
  <si>
    <t>学校名略称</t>
    <rPh sb="0" eb="3">
      <t>ガッコウメイ</t>
    </rPh>
    <rPh sb="3" eb="5">
      <t>リャクショウ</t>
    </rPh>
    <phoneticPr fontId="14"/>
  </si>
  <si>
    <t>英字(生年)</t>
    <rPh sb="0" eb="2">
      <t>エイジ</t>
    </rPh>
    <rPh sb="3" eb="5">
      <t>セイネン</t>
    </rPh>
    <phoneticPr fontId="8"/>
  </si>
  <si>
    <t>※種目コードは、数字で入力してください｡</t>
    <rPh sb="1" eb="3">
      <t>シュモク</t>
    </rPh>
    <rPh sb="8" eb="10">
      <t>スウジ</t>
    </rPh>
    <rPh sb="11" eb="13">
      <t>ニュウリョク</t>
    </rPh>
    <phoneticPr fontId="1"/>
  </si>
  <si>
    <t>大会名</t>
    <rPh sb="0" eb="2">
      <t>タイカイ</t>
    </rPh>
    <rPh sb="2" eb="3">
      <t>メイ</t>
    </rPh>
    <phoneticPr fontId="1"/>
  </si>
  <si>
    <t>４月</t>
    <rPh sb="1" eb="2">
      <t>ガツ</t>
    </rPh>
    <phoneticPr fontId="1"/>
  </si>
  <si>
    <t>８月</t>
    <rPh sb="1" eb="2">
      <t>ガツ</t>
    </rPh>
    <phoneticPr fontId="1"/>
  </si>
  <si>
    <t>９月</t>
    <rPh sb="1" eb="2">
      <t>ガツ</t>
    </rPh>
    <phoneticPr fontId="1"/>
  </si>
  <si>
    <t>日程</t>
    <rPh sb="0" eb="2">
      <t>ニッテイ</t>
    </rPh>
    <phoneticPr fontId="1"/>
  </si>
  <si>
    <t>締切日</t>
    <rPh sb="0" eb="3">
      <t>シメキリビ</t>
    </rPh>
    <phoneticPr fontId="1"/>
  </si>
  <si>
    <t>中　学　男　子</t>
    <rPh sb="0" eb="1">
      <t>チュウ</t>
    </rPh>
    <rPh sb="2" eb="3">
      <t>ガク</t>
    </rPh>
    <rPh sb="4" eb="5">
      <t>オトコ</t>
    </rPh>
    <rPh sb="6" eb="7">
      <t>コ</t>
    </rPh>
    <phoneticPr fontId="1"/>
  </si>
  <si>
    <t>〇</t>
  </si>
  <si>
    <t>110mYH</t>
    <phoneticPr fontId="1"/>
  </si>
  <si>
    <t>110mJH</t>
    <phoneticPr fontId="1"/>
  </si>
  <si>
    <t>×</t>
  </si>
  <si>
    <t>4×100mR</t>
  </si>
  <si>
    <t>走高跳</t>
    <rPh sb="0" eb="1">
      <t>ソウ</t>
    </rPh>
    <rPh sb="1" eb="3">
      <t>タカト</t>
    </rPh>
    <phoneticPr fontId="1"/>
  </si>
  <si>
    <t>棒高跳</t>
    <rPh sb="0" eb="1">
      <t>ボウ</t>
    </rPh>
    <rPh sb="1" eb="3">
      <t>タカト</t>
    </rPh>
    <phoneticPr fontId="1"/>
  </si>
  <si>
    <t>△</t>
  </si>
  <si>
    <t>走幅跳</t>
    <rPh sb="0" eb="1">
      <t>ハシ</t>
    </rPh>
    <rPh sb="1" eb="3">
      <t>ハバト</t>
    </rPh>
    <phoneticPr fontId="1"/>
  </si>
  <si>
    <t>三段跳</t>
    <rPh sb="0" eb="3">
      <t>サンダント</t>
    </rPh>
    <phoneticPr fontId="1"/>
  </si>
  <si>
    <t>砲丸投 4.0</t>
    <rPh sb="0" eb="2">
      <t>ホウガン</t>
    </rPh>
    <rPh sb="2" eb="3">
      <t>ナ</t>
    </rPh>
    <phoneticPr fontId="1"/>
  </si>
  <si>
    <t>砲丸投 5.0</t>
    <rPh sb="0" eb="2">
      <t>ホウガン</t>
    </rPh>
    <rPh sb="2" eb="3">
      <t>ナ</t>
    </rPh>
    <phoneticPr fontId="1"/>
  </si>
  <si>
    <t>円盤投 1.5</t>
    <rPh sb="0" eb="2">
      <t>エンバン</t>
    </rPh>
    <rPh sb="2" eb="3">
      <t>ナ</t>
    </rPh>
    <phoneticPr fontId="1"/>
  </si>
  <si>
    <t>ｼﾞｬﾍﾞﾘｯｸｽﾛｰ</t>
    <phoneticPr fontId="1"/>
  </si>
  <si>
    <t>〇</t>
    <phoneticPr fontId="1"/>
  </si>
  <si>
    <t>中　学　女　子</t>
    <rPh sb="0" eb="1">
      <t>チュウ</t>
    </rPh>
    <rPh sb="2" eb="3">
      <t>ガク</t>
    </rPh>
    <rPh sb="4" eb="5">
      <t>オンナ</t>
    </rPh>
    <rPh sb="6" eb="7">
      <t>コ</t>
    </rPh>
    <phoneticPr fontId="1"/>
  </si>
  <si>
    <t>100mJH</t>
    <phoneticPr fontId="1"/>
  </si>
  <si>
    <t>100mYH</t>
    <phoneticPr fontId="1"/>
  </si>
  <si>
    <t>砲丸投 2.7</t>
    <rPh sb="0" eb="2">
      <t>ホウガン</t>
    </rPh>
    <rPh sb="2" eb="3">
      <t>ナ</t>
    </rPh>
    <phoneticPr fontId="1"/>
  </si>
  <si>
    <t>円盤投 1.0</t>
    <rPh sb="0" eb="2">
      <t>エンバン</t>
    </rPh>
    <rPh sb="2" eb="3">
      <t>ナ</t>
    </rPh>
    <phoneticPr fontId="1"/>
  </si>
  <si>
    <t>ｼﾞｬﾍﾞﾘｯｸｽﾛｰ</t>
  </si>
  <si>
    <t>　　※　棒高跳びについては、審判員の配置が可能な場合に限り実施します。エントリーに際しては、事前にお問い合わせください。</t>
    <rPh sb="4" eb="7">
      <t>ボウタカト</t>
    </rPh>
    <rPh sb="14" eb="17">
      <t>シンパンイン</t>
    </rPh>
    <rPh sb="18" eb="20">
      <t>ハイチ</t>
    </rPh>
    <rPh sb="21" eb="23">
      <t>カノウ</t>
    </rPh>
    <rPh sb="24" eb="26">
      <t>バアイ</t>
    </rPh>
    <rPh sb="27" eb="28">
      <t>カギ</t>
    </rPh>
    <rPh sb="29" eb="31">
      <t>ジッシ</t>
    </rPh>
    <rPh sb="41" eb="42">
      <t>サイ</t>
    </rPh>
    <rPh sb="46" eb="48">
      <t>ジゼン</t>
    </rPh>
    <rPh sb="50" eb="51">
      <t>ト</t>
    </rPh>
    <rPh sb="52" eb="53">
      <t>ア</t>
    </rPh>
    <phoneticPr fontId="1"/>
  </si>
  <si>
    <t>　　　　　</t>
    <phoneticPr fontId="1"/>
  </si>
  <si>
    <t>豊中市陸上競技協会</t>
  </si>
  <si>
    <t>会長　　舛屋  剛</t>
    <rPh sb="4" eb="6">
      <t>マスヤ</t>
    </rPh>
    <rPh sb="8" eb="9">
      <t>タケシ</t>
    </rPh>
    <phoneticPr fontId="1"/>
  </si>
  <si>
    <t>１．主催</t>
    <rPh sb="2" eb="4">
      <t>シュサイ</t>
    </rPh>
    <phoneticPr fontId="1"/>
  </si>
  <si>
    <t>豊中市陸上競技協会</t>
    <rPh sb="0" eb="3">
      <t>トヨナカシ</t>
    </rPh>
    <rPh sb="3" eb="5">
      <t>リクジョウ</t>
    </rPh>
    <rPh sb="5" eb="7">
      <t>キョウギ</t>
    </rPh>
    <rPh sb="7" eb="9">
      <t>キョウカイ</t>
    </rPh>
    <phoneticPr fontId="1"/>
  </si>
  <si>
    <t>２．主管</t>
    <rPh sb="2" eb="4">
      <t>シュカン</t>
    </rPh>
    <phoneticPr fontId="1"/>
  </si>
  <si>
    <t>３．開催日</t>
    <rPh sb="2" eb="5">
      <t>カイサイビ</t>
    </rPh>
    <phoneticPr fontId="1"/>
  </si>
  <si>
    <t>開催日</t>
    <rPh sb="0" eb="3">
      <t>カイサイビ</t>
    </rPh>
    <phoneticPr fontId="1"/>
  </si>
  <si>
    <t>競技会名</t>
    <rPh sb="0" eb="3">
      <t>キョウギカイ</t>
    </rPh>
    <rPh sb="3" eb="4">
      <t>メイ</t>
    </rPh>
    <phoneticPr fontId="1"/>
  </si>
  <si>
    <t>備考</t>
    <rPh sb="0" eb="2">
      <t>ビコウ</t>
    </rPh>
    <phoneticPr fontId="1"/>
  </si>
  <si>
    <t>　４月記録会</t>
    <rPh sb="2" eb="3">
      <t>ガツ</t>
    </rPh>
    <rPh sb="3" eb="5">
      <t>キロク</t>
    </rPh>
    <rPh sb="5" eb="6">
      <t>カイ</t>
    </rPh>
    <phoneticPr fontId="1"/>
  </si>
  <si>
    <t>　８月記録会</t>
    <rPh sb="2" eb="3">
      <t>ガツ</t>
    </rPh>
    <rPh sb="3" eb="5">
      <t>キロク</t>
    </rPh>
    <rPh sb="5" eb="6">
      <t>カイ</t>
    </rPh>
    <phoneticPr fontId="1"/>
  </si>
  <si>
    <t>　９月記録会</t>
    <rPh sb="2" eb="3">
      <t>ガツ</t>
    </rPh>
    <rPh sb="3" eb="5">
      <t>キロク</t>
    </rPh>
    <rPh sb="5" eb="6">
      <t>カイ</t>
    </rPh>
    <phoneticPr fontId="1"/>
  </si>
  <si>
    <t>４．会場</t>
    <rPh sb="2" eb="4">
      <t>カイジョウ</t>
    </rPh>
    <phoneticPr fontId="1"/>
  </si>
  <si>
    <t>服部緑地陸上競技場</t>
    <rPh sb="0" eb="2">
      <t>ハットリ</t>
    </rPh>
    <rPh sb="2" eb="4">
      <t>リョクチ</t>
    </rPh>
    <rPh sb="4" eb="6">
      <t>リクジョウ</t>
    </rPh>
    <rPh sb="6" eb="9">
      <t>キョウギジョウ</t>
    </rPh>
    <phoneticPr fontId="1"/>
  </si>
  <si>
    <t>５．実施種目</t>
    <rPh sb="2" eb="4">
      <t>ジッシ</t>
    </rPh>
    <rPh sb="4" eb="6">
      <t>シュモク</t>
    </rPh>
    <phoneticPr fontId="1"/>
  </si>
  <si>
    <t>【 男子 】</t>
    <rPh sb="2" eb="4">
      <t>ダンシ</t>
    </rPh>
    <phoneticPr fontId="1"/>
  </si>
  <si>
    <t>１００ｍ、２００ｍ、４００ｍ、８００ｍ、１５００ｍ、３０００ｍ、１１０ｍYH、４×１００ｍ、</t>
    <phoneticPr fontId="1"/>
  </si>
  <si>
    <t>（※棒高跳に関しては、審判員を配置できる場合に限る）</t>
  </si>
  <si>
    <t>【 女子 】</t>
    <rPh sb="2" eb="4">
      <t>ジョシ</t>
    </rPh>
    <phoneticPr fontId="1"/>
  </si>
  <si>
    <t>１００ｍ、２００ｍ、４００ｍ、８００ｍ、１５００ｍ、３０００ｍ、１００ｍJH、４×１００ｍ、</t>
    <phoneticPr fontId="1"/>
  </si>
  <si>
    <r>
      <rPr>
        <u/>
        <sz val="16"/>
        <color indexed="8"/>
        <rFont val="ＭＳ 明朝"/>
        <family val="1"/>
        <charset val="128"/>
      </rPr>
      <t>※その他別表「実施種目」の通り、追加実施したり、実施しないものもある。</t>
    </r>
    <r>
      <rPr>
        <sz val="16"/>
        <color indexed="8"/>
        <rFont val="ＭＳ 明朝"/>
        <family val="1"/>
        <charset val="128"/>
      </rPr>
      <t>　</t>
    </r>
    <rPh sb="3" eb="4">
      <t>タ</t>
    </rPh>
    <rPh sb="4" eb="5">
      <t>ベツ</t>
    </rPh>
    <rPh sb="5" eb="6">
      <t>ヒョウ</t>
    </rPh>
    <rPh sb="13" eb="14">
      <t>トオ</t>
    </rPh>
    <rPh sb="16" eb="18">
      <t>ツイカ</t>
    </rPh>
    <rPh sb="18" eb="20">
      <t>ジッシ</t>
    </rPh>
    <rPh sb="24" eb="26">
      <t>ジッシ</t>
    </rPh>
    <phoneticPr fontId="1"/>
  </si>
  <si>
    <t>６．参加資格</t>
    <rPh sb="2" eb="4">
      <t>サンカ</t>
    </rPh>
    <rPh sb="4" eb="6">
      <t>シカク</t>
    </rPh>
    <phoneticPr fontId="1"/>
  </si>
  <si>
    <t>①大阪府中学校体育連盟に加盟する中学校の生徒であること</t>
    <rPh sb="1" eb="4">
      <t>オオサカフ</t>
    </rPh>
    <rPh sb="4" eb="7">
      <t>チュウガッコウ</t>
    </rPh>
    <rPh sb="7" eb="9">
      <t>タイイク</t>
    </rPh>
    <rPh sb="9" eb="11">
      <t>レンメイ</t>
    </rPh>
    <rPh sb="12" eb="14">
      <t>カメイ</t>
    </rPh>
    <rPh sb="16" eb="19">
      <t>チュウガッコウ</t>
    </rPh>
    <rPh sb="20" eb="22">
      <t>セイト</t>
    </rPh>
    <phoneticPr fontId="1"/>
  </si>
  <si>
    <t>　　および</t>
    <phoneticPr fontId="1"/>
  </si>
  <si>
    <t>　　参加制限</t>
    <rPh sb="2" eb="4">
      <t>サンカ</t>
    </rPh>
    <rPh sb="4" eb="6">
      <t>セイゲン</t>
    </rPh>
    <phoneticPr fontId="1"/>
  </si>
  <si>
    <t>②日本陸上競技連盟に「選手登録」をしている生徒であること</t>
    <rPh sb="1" eb="3">
      <t>ニホン</t>
    </rPh>
    <rPh sb="3" eb="5">
      <t>リクジョウ</t>
    </rPh>
    <rPh sb="5" eb="7">
      <t>キョウギ</t>
    </rPh>
    <rPh sb="7" eb="9">
      <t>レンメイ</t>
    </rPh>
    <rPh sb="11" eb="13">
      <t>センシュ</t>
    </rPh>
    <rPh sb="13" eb="15">
      <t>トウロク</t>
    </rPh>
    <rPh sb="21" eb="23">
      <t>セイト</t>
    </rPh>
    <phoneticPr fontId="1"/>
  </si>
  <si>
    <r>
      <t>※</t>
    </r>
    <r>
      <rPr>
        <b/>
        <sz val="16"/>
        <color indexed="8"/>
        <rFont val="ＭＳ 明朝"/>
        <family val="1"/>
        <charset val="128"/>
      </rPr>
      <t>１</t>
    </r>
    <r>
      <rPr>
        <sz val="16"/>
        <color indexed="8"/>
        <rFont val="ＭＳ 明朝"/>
        <family val="1"/>
        <charset val="128"/>
      </rPr>
      <t>　但し、豊能地区以外の中学校については、</t>
    </r>
    <r>
      <rPr>
        <u val="double"/>
        <sz val="16"/>
        <color indexed="8"/>
        <rFont val="ＭＳ 明朝"/>
        <family val="1"/>
        <charset val="128"/>
      </rPr>
      <t>申し込み総額が３万円以内</t>
    </r>
    <r>
      <rPr>
        <sz val="16"/>
        <color indexed="8"/>
        <rFont val="ＭＳ 明朝"/>
        <family val="1"/>
        <charset val="128"/>
      </rPr>
      <t>とする。</t>
    </r>
    <rPh sb="3" eb="4">
      <t>タダ</t>
    </rPh>
    <rPh sb="6" eb="8">
      <t>トヨノ</t>
    </rPh>
    <rPh sb="8" eb="10">
      <t>チク</t>
    </rPh>
    <rPh sb="10" eb="12">
      <t>イガイ</t>
    </rPh>
    <rPh sb="13" eb="16">
      <t>チュウガッコウ</t>
    </rPh>
    <rPh sb="22" eb="23">
      <t>モウ</t>
    </rPh>
    <rPh sb="24" eb="25">
      <t>コ</t>
    </rPh>
    <rPh sb="26" eb="28">
      <t>ソウガク</t>
    </rPh>
    <rPh sb="30" eb="32">
      <t>マンエン</t>
    </rPh>
    <rPh sb="32" eb="34">
      <t>イナイ</t>
    </rPh>
    <phoneticPr fontId="1"/>
  </si>
  <si>
    <t>④参加条件として、各参加団体から最低１名以上の競技役員のご協力をお願いします。</t>
    <rPh sb="1" eb="3">
      <t>サンカ</t>
    </rPh>
    <rPh sb="3" eb="5">
      <t>ジョウケン</t>
    </rPh>
    <rPh sb="9" eb="10">
      <t>カク</t>
    </rPh>
    <rPh sb="10" eb="12">
      <t>サンカ</t>
    </rPh>
    <rPh sb="12" eb="14">
      <t>ダンタイ</t>
    </rPh>
    <rPh sb="16" eb="18">
      <t>サイテイ</t>
    </rPh>
    <rPh sb="19" eb="22">
      <t>メイイジョウ</t>
    </rPh>
    <rPh sb="23" eb="25">
      <t>キョウギ</t>
    </rPh>
    <rPh sb="25" eb="27">
      <t>ヤクイン</t>
    </rPh>
    <rPh sb="29" eb="31">
      <t>キョウリョク</t>
    </rPh>
    <rPh sb="33" eb="34">
      <t>ネガ</t>
    </rPh>
    <phoneticPr fontId="1"/>
  </si>
  <si>
    <t>７．参加料</t>
    <rPh sb="2" eb="4">
      <t>サンカ</t>
    </rPh>
    <rPh sb="4" eb="5">
      <t>リョウ</t>
    </rPh>
    <phoneticPr fontId="1"/>
  </si>
  <si>
    <r>
      <t>１種目３００円。　</t>
    </r>
    <r>
      <rPr>
        <u/>
        <sz val="16"/>
        <color indexed="8"/>
        <rFont val="ＭＳ 明朝"/>
        <family val="1"/>
        <charset val="128"/>
      </rPr>
      <t>リレーは１チーム</t>
    </r>
    <r>
      <rPr>
        <b/>
        <u/>
        <sz val="16"/>
        <color indexed="8"/>
        <rFont val="ＭＳ 明朝"/>
        <family val="1"/>
        <charset val="128"/>
      </rPr>
      <t>４００円</t>
    </r>
    <r>
      <rPr>
        <u/>
        <sz val="16"/>
        <color indexed="8"/>
        <rFont val="ＭＳ 明朝"/>
        <family val="1"/>
        <charset val="128"/>
      </rPr>
      <t>。</t>
    </r>
    <r>
      <rPr>
        <sz val="16"/>
        <color indexed="8"/>
        <rFont val="ＭＳ 明朝"/>
        <family val="1"/>
        <charset val="128"/>
      </rPr>
      <t>　四種競技は６００円。</t>
    </r>
    <rPh sb="1" eb="3">
      <t>シュモク</t>
    </rPh>
    <rPh sb="6" eb="7">
      <t>エン</t>
    </rPh>
    <rPh sb="20" eb="21">
      <t>エン</t>
    </rPh>
    <rPh sb="23" eb="25">
      <t>ヨンシュ</t>
    </rPh>
    <rPh sb="25" eb="27">
      <t>キョウギ</t>
    </rPh>
    <rPh sb="31" eb="32">
      <t>エン</t>
    </rPh>
    <phoneticPr fontId="1"/>
  </si>
  <si>
    <t>８．申し込み等</t>
    <rPh sb="2" eb="3">
      <t>モウ</t>
    </rPh>
    <rPh sb="4" eb="5">
      <t>コ</t>
    </rPh>
    <rPh sb="6" eb="7">
      <t>トウ</t>
    </rPh>
    <phoneticPr fontId="1"/>
  </si>
  <si>
    <r>
      <t>申し込み一覧表に必要事項を入力し、</t>
    </r>
    <r>
      <rPr>
        <sz val="16"/>
        <color indexed="10"/>
        <rFont val="ＭＳ 明朝"/>
        <family val="1"/>
        <charset val="128"/>
      </rPr>
      <t>ファイル名の一番最初に学校番号を入力の上</t>
    </r>
    <r>
      <rPr>
        <sz val="16"/>
        <color indexed="8"/>
        <rFont val="ＭＳ 明朝"/>
        <family val="1"/>
        <charset val="128"/>
      </rPr>
      <t>、</t>
    </r>
    <rPh sb="0" eb="1">
      <t>モウ</t>
    </rPh>
    <rPh sb="2" eb="3">
      <t>コ</t>
    </rPh>
    <rPh sb="4" eb="6">
      <t>イチラン</t>
    </rPh>
    <rPh sb="6" eb="7">
      <t>ヒョウ</t>
    </rPh>
    <rPh sb="8" eb="10">
      <t>ヒツヨウ</t>
    </rPh>
    <rPh sb="10" eb="12">
      <t>ジコウ</t>
    </rPh>
    <rPh sb="13" eb="15">
      <t>ニュウリョク</t>
    </rPh>
    <rPh sb="21" eb="22">
      <t>メイ</t>
    </rPh>
    <rPh sb="23" eb="25">
      <t>イチバン</t>
    </rPh>
    <rPh sb="25" eb="27">
      <t>サイショ</t>
    </rPh>
    <rPh sb="28" eb="30">
      <t>ガッコウ</t>
    </rPh>
    <rPh sb="30" eb="32">
      <t>バンゴウ</t>
    </rPh>
    <rPh sb="33" eb="35">
      <t>ニュウリョク</t>
    </rPh>
    <rPh sb="36" eb="37">
      <t>ウエ</t>
    </rPh>
    <phoneticPr fontId="1"/>
  </si>
  <si>
    <t>　　について</t>
    <phoneticPr fontId="1"/>
  </si>
  <si>
    <t>データを締切日までに下記宛にお送りください。</t>
    <phoneticPr fontId="1"/>
  </si>
  <si>
    <t>・必ず選手の保護者からの参加承諾を得た上で申し込んでください。</t>
    <rPh sb="1" eb="2">
      <t>カナラ</t>
    </rPh>
    <rPh sb="3" eb="5">
      <t>センシュ</t>
    </rPh>
    <rPh sb="6" eb="9">
      <t>ホゴシャ</t>
    </rPh>
    <rPh sb="12" eb="14">
      <t>サンカ</t>
    </rPh>
    <rPh sb="14" eb="16">
      <t>ショウダク</t>
    </rPh>
    <rPh sb="17" eb="18">
      <t>エ</t>
    </rPh>
    <rPh sb="19" eb="20">
      <t>ウエ</t>
    </rPh>
    <rPh sb="21" eb="22">
      <t>モウ</t>
    </rPh>
    <rPh sb="23" eb="24">
      <t>コ</t>
    </rPh>
    <phoneticPr fontId="1"/>
  </si>
  <si>
    <t>・参加料（小銭は両替した上でお願いします）および申し込み一覧表は、当日競技場にご持参ください。</t>
    <rPh sb="1" eb="4">
      <t>サンカリョウ</t>
    </rPh>
    <rPh sb="24" eb="25">
      <t>モウ</t>
    </rPh>
    <rPh sb="26" eb="27">
      <t>コ</t>
    </rPh>
    <rPh sb="28" eb="30">
      <t>イチラン</t>
    </rPh>
    <rPh sb="30" eb="31">
      <t>ヒョウ</t>
    </rPh>
    <rPh sb="33" eb="35">
      <t>トウジツ</t>
    </rPh>
    <rPh sb="35" eb="38">
      <t>キョウギジョウ</t>
    </rPh>
    <rPh sb="40" eb="42">
      <t>ジサン</t>
    </rPh>
    <phoneticPr fontId="1"/>
  </si>
  <si>
    <t>９．その他</t>
    <rPh sb="4" eb="5">
      <t>タ</t>
    </rPh>
    <phoneticPr fontId="1"/>
  </si>
  <si>
    <t>・ナンバーカード（ゼッケン）は、中体連指定の３ケタの学校番号のものをご使用ください。</t>
    <rPh sb="16" eb="19">
      <t>チュウタイレン</t>
    </rPh>
    <rPh sb="19" eb="21">
      <t>シテイ</t>
    </rPh>
    <rPh sb="26" eb="28">
      <t>ガッコウ</t>
    </rPh>
    <rPh sb="28" eb="30">
      <t>バンゴウ</t>
    </rPh>
    <rPh sb="35" eb="37">
      <t>シヨウ</t>
    </rPh>
    <phoneticPr fontId="1"/>
  </si>
  <si>
    <t>・砲丸、円盤、メディシンボール等を競技場に持ってくることは禁止されています。</t>
    <rPh sb="1" eb="3">
      <t>ホウガン</t>
    </rPh>
    <rPh sb="4" eb="6">
      <t>エンバン</t>
    </rPh>
    <rPh sb="15" eb="16">
      <t>トウ</t>
    </rPh>
    <rPh sb="17" eb="20">
      <t>キョウギジョウ</t>
    </rPh>
    <rPh sb="21" eb="22">
      <t>モ</t>
    </rPh>
    <rPh sb="29" eb="31">
      <t>キンシ</t>
    </rPh>
    <phoneticPr fontId="1"/>
  </si>
  <si>
    <t>　早くなり過ぎないようにしてください。</t>
    <rPh sb="1" eb="2">
      <t>ハヤ</t>
    </rPh>
    <rPh sb="5" eb="6">
      <t>ス</t>
    </rPh>
    <phoneticPr fontId="1"/>
  </si>
  <si>
    <t>・競技中の負傷については、応急処置以外は主催者では責任を負いかねますので、ご了解ください。</t>
    <rPh sb="1" eb="4">
      <t>キョウギチュウ</t>
    </rPh>
    <rPh sb="5" eb="7">
      <t>フショウ</t>
    </rPh>
    <rPh sb="13" eb="15">
      <t>オウキュウ</t>
    </rPh>
    <rPh sb="15" eb="17">
      <t>ショチ</t>
    </rPh>
    <rPh sb="17" eb="19">
      <t>イガイ</t>
    </rPh>
    <rPh sb="20" eb="23">
      <t>シュサイシャ</t>
    </rPh>
    <rPh sb="25" eb="27">
      <t>セキニン</t>
    </rPh>
    <rPh sb="28" eb="29">
      <t>オ</t>
    </rPh>
    <rPh sb="38" eb="40">
      <t>リョウカイ</t>
    </rPh>
    <phoneticPr fontId="1"/>
  </si>
  <si>
    <t>10. 競技の行い方</t>
    <rPh sb="4" eb="6">
      <t>キョウギ</t>
    </rPh>
    <rPh sb="7" eb="8">
      <t>オコナ</t>
    </rPh>
    <rPh sb="9" eb="10">
      <t>カタ</t>
    </rPh>
    <phoneticPr fontId="1"/>
  </si>
  <si>
    <t>・トラック種目については、エントリー時のベスト記録に従ってプロ編を行い、原則として全員計時します。</t>
    <rPh sb="5" eb="7">
      <t>シュモク</t>
    </rPh>
    <rPh sb="18" eb="19">
      <t>ジ</t>
    </rPh>
    <rPh sb="23" eb="25">
      <t>キロク</t>
    </rPh>
    <rPh sb="26" eb="27">
      <t>シタガ</t>
    </rPh>
    <rPh sb="31" eb="32">
      <t>ヘン</t>
    </rPh>
    <rPh sb="33" eb="34">
      <t>オコナ</t>
    </rPh>
    <rPh sb="36" eb="38">
      <t>ゲンソク</t>
    </rPh>
    <rPh sb="41" eb="43">
      <t>ゼンイン</t>
    </rPh>
    <rPh sb="43" eb="45">
      <t>ケイジ</t>
    </rPh>
    <phoneticPr fontId="1"/>
  </si>
  <si>
    <t>　（セレクション）</t>
    <phoneticPr fontId="1"/>
  </si>
  <si>
    <t>・フィールド種目については、下記のセレクションラインを設けて行います。エントリー時の参考にしてください。</t>
    <rPh sb="6" eb="8">
      <t>シュモク</t>
    </rPh>
    <rPh sb="14" eb="16">
      <t>カキ</t>
    </rPh>
    <rPh sb="27" eb="28">
      <t>モウ</t>
    </rPh>
    <rPh sb="30" eb="31">
      <t>オコナ</t>
    </rPh>
    <rPh sb="40" eb="41">
      <t>ジ</t>
    </rPh>
    <rPh sb="42" eb="44">
      <t>サンコウ</t>
    </rPh>
    <phoneticPr fontId="1"/>
  </si>
  <si>
    <t>　　　　【 女子 】</t>
    <rPh sb="6" eb="8">
      <t>ジョシ</t>
    </rPh>
    <phoneticPr fontId="1"/>
  </si>
  <si>
    <t>走高跳　　（練）１ｍ２０</t>
    <rPh sb="0" eb="1">
      <t>ハシ</t>
    </rPh>
    <rPh sb="1" eb="3">
      <t>タカト</t>
    </rPh>
    <rPh sb="6" eb="7">
      <t>レン</t>
    </rPh>
    <phoneticPr fontId="1"/>
  </si>
  <si>
    <t>　　　　走高跳　　（練）１ｍ１０</t>
    <rPh sb="4" eb="5">
      <t>ハシ</t>
    </rPh>
    <rPh sb="5" eb="7">
      <t>タカト</t>
    </rPh>
    <rPh sb="10" eb="11">
      <t>レン</t>
    </rPh>
    <phoneticPr fontId="1"/>
  </si>
  <si>
    <t>　　　　　（試）１ｍ２５</t>
    <rPh sb="6" eb="7">
      <t>シ</t>
    </rPh>
    <phoneticPr fontId="1"/>
  </si>
  <si>
    <t>　　　　　　　　　（試）１ｍ１５</t>
    <rPh sb="10" eb="11">
      <t>シ</t>
    </rPh>
    <phoneticPr fontId="1"/>
  </si>
  <si>
    <r>
      <t>走幅跳　　４ｍ５０</t>
    </r>
    <r>
      <rPr>
        <sz val="14"/>
        <rFont val="ＭＳ 明朝"/>
        <family val="1"/>
        <charset val="128"/>
      </rPr>
      <t>（ただし１回は計測する）</t>
    </r>
    <rPh sb="0" eb="1">
      <t>ハシ</t>
    </rPh>
    <rPh sb="1" eb="3">
      <t>ハバト</t>
    </rPh>
    <phoneticPr fontId="1"/>
  </si>
  <si>
    <r>
      <rPr>
        <sz val="16"/>
        <color indexed="10"/>
        <rFont val="ＭＳ 明朝"/>
        <family val="1"/>
        <charset val="128"/>
      </rPr>
      <t>　　　　</t>
    </r>
    <r>
      <rPr>
        <sz val="16"/>
        <rFont val="ＭＳ 明朝"/>
        <family val="1"/>
        <charset val="128"/>
      </rPr>
      <t>走幅跳　　３ｍ８０</t>
    </r>
    <r>
      <rPr>
        <sz val="14"/>
        <rFont val="ＭＳ 明朝"/>
        <family val="1"/>
        <charset val="128"/>
      </rPr>
      <t>（ただし１回は計測する）</t>
    </r>
    <rPh sb="4" eb="5">
      <t>ハシ</t>
    </rPh>
    <rPh sb="5" eb="7">
      <t>ハバト</t>
    </rPh>
    <phoneticPr fontId="1"/>
  </si>
  <si>
    <t>　　　　　　　　　</t>
    <phoneticPr fontId="1"/>
  </si>
  <si>
    <t>※人数によってはロングショートで行うこともある</t>
  </si>
  <si>
    <r>
      <t xml:space="preserve">三段跳　　９ｍ００  </t>
    </r>
    <r>
      <rPr>
        <sz val="16"/>
        <rFont val="ＭＳ 明朝"/>
        <family val="1"/>
        <charset val="128"/>
      </rPr>
      <t>最高記録のみ計測</t>
    </r>
    <rPh sb="0" eb="2">
      <t>サンダン</t>
    </rPh>
    <rPh sb="2" eb="3">
      <t>ト</t>
    </rPh>
    <phoneticPr fontId="1"/>
  </si>
  <si>
    <t>　　　　砲丸投　　最高記録のみ計測する</t>
    <rPh sb="4" eb="6">
      <t>ホウガン</t>
    </rPh>
    <rPh sb="6" eb="7">
      <t>ナ</t>
    </rPh>
    <rPh sb="9" eb="11">
      <t>サイコウ</t>
    </rPh>
    <rPh sb="11" eb="13">
      <t>キロク</t>
    </rPh>
    <rPh sb="15" eb="17">
      <t>ケイソク</t>
    </rPh>
    <phoneticPr fontId="1"/>
  </si>
  <si>
    <t xml:space="preserve"> </t>
    <phoneticPr fontId="1"/>
  </si>
  <si>
    <t>　　　　　　　　　（ロングショート）</t>
    <phoneticPr fontId="1"/>
  </si>
  <si>
    <t>砲丸投　　最高記録のみ計測する</t>
    <rPh sb="0" eb="2">
      <t>ホウガン</t>
    </rPh>
    <rPh sb="2" eb="3">
      <t>ナ</t>
    </rPh>
    <rPh sb="5" eb="7">
      <t>サイコウ</t>
    </rPh>
    <rPh sb="7" eb="9">
      <t>キロク</t>
    </rPh>
    <rPh sb="11" eb="13">
      <t>ケイソク</t>
    </rPh>
    <phoneticPr fontId="1"/>
  </si>
  <si>
    <t>　　　　　（ロングショート）</t>
    <phoneticPr fontId="1"/>
  </si>
  <si>
    <t>　　　　円盤投　　最高記録のみ計測する</t>
    <rPh sb="4" eb="6">
      <t>エンバン</t>
    </rPh>
    <rPh sb="6" eb="7">
      <t>ナ</t>
    </rPh>
    <phoneticPr fontId="1"/>
  </si>
  <si>
    <t>円盤投　　最高記録のみ計測する</t>
    <rPh sb="0" eb="2">
      <t>エンバン</t>
    </rPh>
    <rPh sb="2" eb="3">
      <t>ナ</t>
    </rPh>
    <phoneticPr fontId="1"/>
  </si>
  <si>
    <t>11. 競技上の</t>
    <rPh sb="4" eb="6">
      <t>キョウギ</t>
    </rPh>
    <rPh sb="6" eb="7">
      <t>ジョウ</t>
    </rPh>
    <phoneticPr fontId="1"/>
  </si>
  <si>
    <t>①</t>
    <phoneticPr fontId="1"/>
  </si>
  <si>
    <t xml:space="preserve">    注意事項</t>
    <phoneticPr fontId="1"/>
  </si>
  <si>
    <t>②</t>
    <phoneticPr fontId="1"/>
  </si>
  <si>
    <t>　　　みなし出場させない。</t>
    <rPh sb="6" eb="8">
      <t>シュツジョウ</t>
    </rPh>
    <phoneticPr fontId="1"/>
  </si>
  <si>
    <t>　イ）やむを得ない理由により「現地コール」に来られない時は、代理人が来てその理由を競技役員に申し</t>
    <rPh sb="6" eb="7">
      <t>エ</t>
    </rPh>
    <rPh sb="9" eb="11">
      <t>リユウ</t>
    </rPh>
    <rPh sb="15" eb="17">
      <t>ゲンチ</t>
    </rPh>
    <rPh sb="22" eb="23">
      <t>コ</t>
    </rPh>
    <rPh sb="27" eb="28">
      <t>トキ</t>
    </rPh>
    <rPh sb="30" eb="33">
      <t>ダイリニン</t>
    </rPh>
    <rPh sb="34" eb="35">
      <t>キ</t>
    </rPh>
    <rPh sb="38" eb="40">
      <t>リユウ</t>
    </rPh>
    <rPh sb="41" eb="43">
      <t>キョウギ</t>
    </rPh>
    <rPh sb="43" eb="45">
      <t>ヤクイン</t>
    </rPh>
    <rPh sb="46" eb="47">
      <t>モウ</t>
    </rPh>
    <phoneticPr fontId="1"/>
  </si>
  <si>
    <t>　　　出ること。</t>
    <phoneticPr fontId="1"/>
  </si>
  <si>
    <t>③</t>
    <phoneticPr fontId="1"/>
  </si>
  <si>
    <t>スパイクのピンは９㎜以下、ただし走高跳では１２㎜以下とする。</t>
    <rPh sb="10" eb="12">
      <t>イカ</t>
    </rPh>
    <rPh sb="16" eb="17">
      <t>ソウ</t>
    </rPh>
    <rPh sb="17" eb="19">
      <t>タカト</t>
    </rPh>
    <rPh sb="24" eb="26">
      <t>イカ</t>
    </rPh>
    <phoneticPr fontId="1"/>
  </si>
  <si>
    <t>④</t>
    <phoneticPr fontId="1"/>
  </si>
  <si>
    <r>
      <t>800m、1500m、3000mにおいては、腰ナンバーカードを、さらに</t>
    </r>
    <r>
      <rPr>
        <u/>
        <sz val="16"/>
        <color indexed="8"/>
        <rFont val="ＭＳ 明朝"/>
        <family val="1"/>
        <charset val="128"/>
      </rPr>
      <t>3000mについては別（胸）ナンバーカードを</t>
    </r>
    <rPh sb="22" eb="23">
      <t>コシ</t>
    </rPh>
    <rPh sb="45" eb="46">
      <t>ベツ</t>
    </rPh>
    <rPh sb="47" eb="48">
      <t>ムネ</t>
    </rPh>
    <phoneticPr fontId="1"/>
  </si>
  <si>
    <r>
      <rPr>
        <u/>
        <sz val="16"/>
        <color indexed="8"/>
        <rFont val="ＭＳ 明朝"/>
        <family val="1"/>
        <charset val="128"/>
      </rPr>
      <t>貸し出すので</t>
    </r>
    <r>
      <rPr>
        <sz val="16"/>
        <color indexed="8"/>
        <rFont val="ＭＳ 明朝"/>
        <family val="1"/>
        <charset val="128"/>
      </rPr>
      <t>、胸と背中に安全ピンで付けること。終了後は必ず指定された場所へ返却すること。</t>
    </r>
    <rPh sb="7" eb="8">
      <t>ムネ</t>
    </rPh>
    <rPh sb="9" eb="10">
      <t>セ</t>
    </rPh>
    <rPh sb="10" eb="11">
      <t>ナカ</t>
    </rPh>
    <rPh sb="12" eb="14">
      <t>アンゼン</t>
    </rPh>
    <rPh sb="17" eb="18">
      <t>ツ</t>
    </rPh>
    <rPh sb="27" eb="28">
      <t>カナラ</t>
    </rPh>
    <rPh sb="29" eb="31">
      <t>シテイ</t>
    </rPh>
    <rPh sb="34" eb="36">
      <t>バショ</t>
    </rPh>
    <rPh sb="37" eb="39">
      <t>ヘンキャク</t>
    </rPh>
    <phoneticPr fontId="1"/>
  </si>
  <si>
    <t>⑤</t>
    <phoneticPr fontId="1"/>
  </si>
  <si>
    <r>
      <t>また</t>
    </r>
    <r>
      <rPr>
        <u/>
        <sz val="16"/>
        <color indexed="8"/>
        <rFont val="ＭＳ 明朝"/>
        <family val="1"/>
        <charset val="128"/>
      </rPr>
      <t>コール用紙にも〇印を付けること</t>
    </r>
    <r>
      <rPr>
        <sz val="16"/>
        <color indexed="8"/>
        <rFont val="ＭＳ 明朝"/>
        <family val="1"/>
        <charset val="128"/>
      </rPr>
      <t>。</t>
    </r>
    <rPh sb="5" eb="7">
      <t>ヨウシ</t>
    </rPh>
    <rPh sb="10" eb="11">
      <t>シルシ</t>
    </rPh>
    <rPh sb="12" eb="13">
      <t>ツ</t>
    </rPh>
    <phoneticPr fontId="1"/>
  </si>
  <si>
    <t>⑥</t>
    <phoneticPr fontId="1"/>
  </si>
  <si>
    <t>選手は、プログラムによって自分の出場する組とレーンをあらかじめ熟知しておくこと。</t>
    <rPh sb="0" eb="2">
      <t>センシュ</t>
    </rPh>
    <rPh sb="13" eb="15">
      <t>ジブン</t>
    </rPh>
    <rPh sb="16" eb="18">
      <t>シュツジョウ</t>
    </rPh>
    <rPh sb="20" eb="21">
      <t>クミ</t>
    </rPh>
    <rPh sb="31" eb="33">
      <t>ジュクチ</t>
    </rPh>
    <phoneticPr fontId="1"/>
  </si>
  <si>
    <t>⑦</t>
    <phoneticPr fontId="1"/>
  </si>
  <si>
    <t>競技の服装は、清潔で不体裁であってはならない。ランニングシャツはパンツの中に入れること。</t>
    <rPh sb="0" eb="2">
      <t>キョウギ</t>
    </rPh>
    <rPh sb="3" eb="5">
      <t>フクソウ</t>
    </rPh>
    <rPh sb="7" eb="9">
      <t>セイケツ</t>
    </rPh>
    <rPh sb="10" eb="11">
      <t>フ</t>
    </rPh>
    <rPh sb="11" eb="13">
      <t>テイサイ</t>
    </rPh>
    <rPh sb="36" eb="37">
      <t>ナカ</t>
    </rPh>
    <rPh sb="38" eb="39">
      <t>イ</t>
    </rPh>
    <phoneticPr fontId="1"/>
  </si>
  <si>
    <t>⑧</t>
    <phoneticPr fontId="1"/>
  </si>
  <si>
    <t>出場選手以外は、すべて競技場内に立ち入らないこと。競技終了後の退場や、競技中の移動の際、本部席前を</t>
    <rPh sb="25" eb="27">
      <t>キョウギ</t>
    </rPh>
    <rPh sb="27" eb="29">
      <t>シュウリョウ</t>
    </rPh>
    <rPh sb="29" eb="30">
      <t>ゴ</t>
    </rPh>
    <rPh sb="31" eb="33">
      <t>タイジョウ</t>
    </rPh>
    <rPh sb="35" eb="38">
      <t>キョウギチュウ</t>
    </rPh>
    <rPh sb="39" eb="41">
      <t>イドウ</t>
    </rPh>
    <rPh sb="42" eb="43">
      <t>サイ</t>
    </rPh>
    <rPh sb="44" eb="46">
      <t>ホンブ</t>
    </rPh>
    <rPh sb="46" eb="47">
      <t>セキ</t>
    </rPh>
    <rPh sb="47" eb="48">
      <t>マエ</t>
    </rPh>
    <phoneticPr fontId="1"/>
  </si>
  <si>
    <t>通らないこと。</t>
  </si>
  <si>
    <t>⑨</t>
    <phoneticPr fontId="1"/>
  </si>
  <si>
    <t>競技場での早朝練習（おおよそ競技開始１５分前まで）、競技終了後の練習は放送によって指示する。</t>
    <rPh sb="0" eb="3">
      <t>キョウギジョウ</t>
    </rPh>
    <rPh sb="5" eb="7">
      <t>ソウチョウ</t>
    </rPh>
    <rPh sb="7" eb="9">
      <t>レンシュウ</t>
    </rPh>
    <rPh sb="26" eb="28">
      <t>キョウギ</t>
    </rPh>
    <rPh sb="28" eb="31">
      <t>シュウリョウゴ</t>
    </rPh>
    <rPh sb="32" eb="34">
      <t>レンシュウ</t>
    </rPh>
    <rPh sb="35" eb="37">
      <t>ホウソウ</t>
    </rPh>
    <rPh sb="41" eb="43">
      <t>シジ</t>
    </rPh>
    <phoneticPr fontId="1"/>
  </si>
  <si>
    <t>⑩</t>
    <phoneticPr fontId="1"/>
  </si>
  <si>
    <t>記録の発表は、アナウンサーによって放送又は掲示により行われる。放送（掲示についても連絡する）は静かに</t>
    <rPh sb="0" eb="2">
      <t>キロク</t>
    </rPh>
    <rPh sb="3" eb="5">
      <t>ハッピョウ</t>
    </rPh>
    <rPh sb="17" eb="19">
      <t>ホウソウ</t>
    </rPh>
    <rPh sb="19" eb="20">
      <t>マタ</t>
    </rPh>
    <rPh sb="21" eb="23">
      <t>ケイジ</t>
    </rPh>
    <rPh sb="26" eb="27">
      <t>オコナ</t>
    </rPh>
    <rPh sb="31" eb="33">
      <t>ホウソウ</t>
    </rPh>
    <rPh sb="34" eb="36">
      <t>ケイジ</t>
    </rPh>
    <rPh sb="41" eb="43">
      <t>レンラク</t>
    </rPh>
    <rPh sb="47" eb="48">
      <t>シズ</t>
    </rPh>
    <phoneticPr fontId="1"/>
  </si>
  <si>
    <t>聞くこと。本部記録員の仕事中に聞きに来ることは厳禁する。</t>
    <rPh sb="5" eb="7">
      <t>ホンブ</t>
    </rPh>
    <rPh sb="7" eb="9">
      <t>キロク</t>
    </rPh>
    <rPh sb="9" eb="10">
      <t>イン</t>
    </rPh>
    <rPh sb="11" eb="14">
      <t>シゴトチュウ</t>
    </rPh>
    <rPh sb="15" eb="16">
      <t>キ</t>
    </rPh>
    <rPh sb="18" eb="19">
      <t>ク</t>
    </rPh>
    <rPh sb="23" eb="25">
      <t>ゲンキン</t>
    </rPh>
    <phoneticPr fontId="1"/>
  </si>
  <si>
    <t>⑪</t>
    <phoneticPr fontId="1"/>
  </si>
  <si>
    <t>競技ダイヤ、参加人数によっては、決勝・第２レースを行う場合があります。</t>
    <rPh sb="0" eb="2">
      <t>キョウギ</t>
    </rPh>
    <rPh sb="6" eb="8">
      <t>サンカ</t>
    </rPh>
    <rPh sb="8" eb="10">
      <t>ニンズウ</t>
    </rPh>
    <rPh sb="16" eb="18">
      <t>ケッショウ</t>
    </rPh>
    <rPh sb="19" eb="20">
      <t>ダイ</t>
    </rPh>
    <rPh sb="25" eb="26">
      <t>オコナ</t>
    </rPh>
    <rPh sb="27" eb="29">
      <t>バアイ</t>
    </rPh>
    <phoneticPr fontId="1"/>
  </si>
  <si>
    <t>12. 競技場</t>
    <rPh sb="4" eb="7">
      <t>キョウギジョウ</t>
    </rPh>
    <phoneticPr fontId="1"/>
  </si>
  <si>
    <t>・全般に陸上競技人としての自覚と誇りを持ち、マナーを重んじ、施設の利用をすること。</t>
    <rPh sb="1" eb="3">
      <t>ゼンパン</t>
    </rPh>
    <rPh sb="4" eb="6">
      <t>リクジョウ</t>
    </rPh>
    <rPh sb="6" eb="8">
      <t>キョウギ</t>
    </rPh>
    <rPh sb="8" eb="9">
      <t>ジン</t>
    </rPh>
    <rPh sb="13" eb="15">
      <t>ジカク</t>
    </rPh>
    <rPh sb="16" eb="17">
      <t>ホコ</t>
    </rPh>
    <rPh sb="19" eb="20">
      <t>モ</t>
    </rPh>
    <rPh sb="26" eb="27">
      <t>オモ</t>
    </rPh>
    <rPh sb="30" eb="32">
      <t>シセツ</t>
    </rPh>
    <rPh sb="33" eb="35">
      <t>リヨウ</t>
    </rPh>
    <phoneticPr fontId="1"/>
  </si>
  <si>
    <t xml:space="preserve">    使用上の注意</t>
    <phoneticPr fontId="1"/>
  </si>
  <si>
    <r>
      <t>・テントを張る場合は、安全に留意すること。張る場所は</t>
    </r>
    <r>
      <rPr>
        <u/>
        <sz val="16"/>
        <color indexed="8"/>
        <rFont val="ＭＳ 明朝"/>
        <family val="1"/>
        <charset val="128"/>
      </rPr>
      <t>スタンド中央通路より上部のみ</t>
    </r>
    <r>
      <rPr>
        <sz val="16"/>
        <color indexed="8"/>
        <rFont val="ＭＳ 明朝"/>
        <family val="1"/>
        <charset val="128"/>
      </rPr>
      <t>とする。サイドスタンドは、</t>
    </r>
    <rPh sb="5" eb="6">
      <t>ハ</t>
    </rPh>
    <rPh sb="7" eb="9">
      <t>バアイ</t>
    </rPh>
    <rPh sb="11" eb="13">
      <t>アンゼン</t>
    </rPh>
    <rPh sb="14" eb="16">
      <t>リュウイ</t>
    </rPh>
    <rPh sb="21" eb="22">
      <t>ハ</t>
    </rPh>
    <rPh sb="23" eb="25">
      <t>バショ</t>
    </rPh>
    <rPh sb="30" eb="32">
      <t>チュウオウ</t>
    </rPh>
    <rPh sb="32" eb="34">
      <t>ツウロ</t>
    </rPh>
    <rPh sb="36" eb="38">
      <t>ジョウブ</t>
    </rPh>
    <phoneticPr fontId="1"/>
  </si>
  <si>
    <t>・スタンド最前列は座席に座って応援すること。スタート合図の時は、静粛にすること。</t>
    <rPh sb="5" eb="8">
      <t>サイゼンレツ</t>
    </rPh>
    <rPh sb="9" eb="11">
      <t>ザセキ</t>
    </rPh>
    <rPh sb="12" eb="13">
      <t>スワ</t>
    </rPh>
    <rPh sb="15" eb="17">
      <t>オウエン</t>
    </rPh>
    <rPh sb="26" eb="28">
      <t>アイズ</t>
    </rPh>
    <rPh sb="29" eb="30">
      <t>トキ</t>
    </rPh>
    <rPh sb="32" eb="34">
      <t>セイシュク</t>
    </rPh>
    <phoneticPr fontId="1"/>
  </si>
  <si>
    <t>・各自の荷物は、盗難被害に遭わないためにも、個人または学校で責任を持って保管すること。</t>
    <rPh sb="1" eb="3">
      <t>カクジ</t>
    </rPh>
    <rPh sb="4" eb="6">
      <t>ニモツ</t>
    </rPh>
    <rPh sb="8" eb="10">
      <t>トウナン</t>
    </rPh>
    <rPh sb="10" eb="12">
      <t>ヒガイ</t>
    </rPh>
    <rPh sb="13" eb="14">
      <t>ア</t>
    </rPh>
    <rPh sb="22" eb="24">
      <t>コジン</t>
    </rPh>
    <rPh sb="27" eb="29">
      <t>ガッコウ</t>
    </rPh>
    <rPh sb="30" eb="32">
      <t>セキニン</t>
    </rPh>
    <rPh sb="33" eb="34">
      <t>モ</t>
    </rPh>
    <rPh sb="36" eb="38">
      <t>ホカン</t>
    </rPh>
    <phoneticPr fontId="1"/>
  </si>
  <si>
    <t>・観覧席の美化に努めること。各校でゴミ袋を持参し、後始末を十分に行うこと。ゴミは各校で持ち帰ること。</t>
    <rPh sb="1" eb="4">
      <t>カンランセキ</t>
    </rPh>
    <rPh sb="5" eb="7">
      <t>ビカ</t>
    </rPh>
    <rPh sb="8" eb="9">
      <t>ツト</t>
    </rPh>
    <rPh sb="14" eb="16">
      <t>カクコウ</t>
    </rPh>
    <rPh sb="19" eb="20">
      <t>ブクロ</t>
    </rPh>
    <rPh sb="21" eb="23">
      <t>ジサン</t>
    </rPh>
    <rPh sb="25" eb="28">
      <t>アトシマツ</t>
    </rPh>
    <rPh sb="29" eb="31">
      <t>ジュウブン</t>
    </rPh>
    <rPh sb="32" eb="33">
      <t>オコナ</t>
    </rPh>
    <rPh sb="40" eb="42">
      <t>カクコウ</t>
    </rPh>
    <rPh sb="43" eb="44">
      <t>モ</t>
    </rPh>
    <rPh sb="45" eb="46">
      <t>カエ</t>
    </rPh>
    <phoneticPr fontId="1"/>
  </si>
  <si>
    <t>※実施種目を確認のこと</t>
    <rPh sb="1" eb="3">
      <t>ジッシ</t>
    </rPh>
    <rPh sb="3" eb="5">
      <t>シュモク</t>
    </rPh>
    <rPh sb="6" eb="8">
      <t>カクニン</t>
    </rPh>
    <phoneticPr fontId="17"/>
  </si>
  <si>
    <t>　それを各校でプリントアウトしてご持参ください。（当日プロは用意しません。）</t>
    <rPh sb="4" eb="6">
      <t>カクコウ</t>
    </rPh>
    <rPh sb="17" eb="19">
      <t>ジサン</t>
    </rPh>
    <rPh sb="25" eb="27">
      <t>トウジツ</t>
    </rPh>
    <rPh sb="30" eb="32">
      <t>ヨウイ</t>
    </rPh>
    <phoneticPr fontId="1"/>
  </si>
  <si>
    <t>・原則として中学校の教員が引率をしてください。</t>
    <rPh sb="1" eb="3">
      <t>ゲンソク</t>
    </rPh>
    <rPh sb="6" eb="9">
      <t>チュウガッコウ</t>
    </rPh>
    <rPh sb="10" eb="12">
      <t>キョウイン</t>
    </rPh>
    <rPh sb="13" eb="15">
      <t>インソツ</t>
    </rPh>
    <phoneticPr fontId="1"/>
  </si>
  <si>
    <r>
      <t>・</t>
    </r>
    <r>
      <rPr>
        <u/>
        <sz val="16"/>
        <color indexed="10"/>
        <rFont val="ＭＳ 明朝"/>
        <family val="1"/>
        <charset val="128"/>
      </rPr>
      <t>朝７時４０分から、スタンド入り口で開門抽選</t>
    </r>
    <r>
      <rPr>
        <u/>
        <sz val="16"/>
        <color indexed="8"/>
        <rFont val="ＭＳ 明朝"/>
        <family val="1"/>
        <charset val="128"/>
      </rPr>
      <t>をします。</t>
    </r>
    <r>
      <rPr>
        <sz val="16"/>
        <color indexed="8"/>
        <rFont val="ＭＳ 明朝"/>
        <family val="1"/>
        <charset val="128"/>
      </rPr>
      <t>「早い者勝ち」ではありませんので、集合時間が</t>
    </r>
    <rPh sb="1" eb="2">
      <t>アサ</t>
    </rPh>
    <rPh sb="3" eb="4">
      <t>ジ</t>
    </rPh>
    <rPh sb="6" eb="7">
      <t>フン</t>
    </rPh>
    <rPh sb="14" eb="15">
      <t>イ</t>
    </rPh>
    <rPh sb="16" eb="17">
      <t>グチ</t>
    </rPh>
    <rPh sb="18" eb="20">
      <t>カイモン</t>
    </rPh>
    <rPh sb="20" eb="22">
      <t>チュウセン</t>
    </rPh>
    <rPh sb="28" eb="29">
      <t>ハヤ</t>
    </rPh>
    <rPh sb="30" eb="31">
      <t>モノ</t>
    </rPh>
    <rPh sb="31" eb="32">
      <t>カ</t>
    </rPh>
    <rPh sb="44" eb="46">
      <t>シュウゴウ</t>
    </rPh>
    <rPh sb="46" eb="48">
      <t>ジカン</t>
    </rPh>
    <phoneticPr fontId="1"/>
  </si>
  <si>
    <r>
      <t>　下段も設置可。</t>
    </r>
    <r>
      <rPr>
        <sz val="16"/>
        <color indexed="10"/>
        <rFont val="ＭＳ 明朝"/>
        <family val="1"/>
        <charset val="128"/>
      </rPr>
      <t>バックスタンドの使用も可。当分の間、声を発しての応援は禁止する。</t>
    </r>
    <rPh sb="16" eb="18">
      <t>シヨウ</t>
    </rPh>
    <rPh sb="19" eb="20">
      <t>カ</t>
    </rPh>
    <rPh sb="21" eb="23">
      <t>トウブン</t>
    </rPh>
    <rPh sb="24" eb="25">
      <t>アイダ</t>
    </rPh>
    <phoneticPr fontId="1"/>
  </si>
  <si>
    <t>（４月１日 現在）</t>
    <rPh sb="2" eb="3">
      <t>ガツ</t>
    </rPh>
    <rPh sb="4" eb="5">
      <t>ニチ</t>
    </rPh>
    <rPh sb="6" eb="8">
      <t>ゲンザイ</t>
    </rPh>
    <phoneticPr fontId="1"/>
  </si>
  <si>
    <t>〇 or ☓</t>
    <phoneticPr fontId="1"/>
  </si>
  <si>
    <t xml:space="preserve">  右の欄にも再掲してください➡</t>
    <rPh sb="2" eb="3">
      <t>ミギ</t>
    </rPh>
    <rPh sb="4" eb="5">
      <t>ラン</t>
    </rPh>
    <rPh sb="7" eb="9">
      <t>サイケイ</t>
    </rPh>
    <phoneticPr fontId="1"/>
  </si>
  <si>
    <t>２日連続で　　　　開催の場合</t>
    <rPh sb="1" eb="2">
      <t>ニチ</t>
    </rPh>
    <rPh sb="2" eb="4">
      <t>レンゾク</t>
    </rPh>
    <rPh sb="9" eb="11">
      <t>カイサイ</t>
    </rPh>
    <rPh sb="12" eb="14">
      <t>バアイ</t>
    </rPh>
    <phoneticPr fontId="1"/>
  </si>
  <si>
    <t>☓</t>
  </si>
  <si>
    <t>○</t>
  </si>
  <si>
    <t>〇</t>
    <phoneticPr fontId="17"/>
  </si>
  <si>
    <t>×３００＝</t>
    <phoneticPr fontId="1"/>
  </si>
  <si>
    <t>走高跳、棒高跳、走幅跳、三段跳、砲丸投(5.0k)、円盤投(1.5k)、四種競技</t>
    <rPh sb="0" eb="1">
      <t>ハシ</t>
    </rPh>
    <rPh sb="1" eb="3">
      <t>タカト</t>
    </rPh>
    <rPh sb="4" eb="5">
      <t>ボウ</t>
    </rPh>
    <rPh sb="5" eb="7">
      <t>タカト</t>
    </rPh>
    <rPh sb="8" eb="9">
      <t>ハシ</t>
    </rPh>
    <rPh sb="9" eb="11">
      <t>ハバト</t>
    </rPh>
    <rPh sb="12" eb="14">
      <t>サンダン</t>
    </rPh>
    <rPh sb="14" eb="15">
      <t>ト</t>
    </rPh>
    <rPh sb="16" eb="19">
      <t>ホウガンナ</t>
    </rPh>
    <rPh sb="26" eb="29">
      <t>エンバンナ</t>
    </rPh>
    <rPh sb="36" eb="40">
      <t>4シュキョウギ</t>
    </rPh>
    <phoneticPr fontId="1"/>
  </si>
  <si>
    <t>走高跳、棒高跳、走幅跳、三段跳、砲丸投(2.7k)、円盤投(1.0k)、四種競技</t>
    <rPh sb="0" eb="1">
      <t>ハシ</t>
    </rPh>
    <rPh sb="1" eb="3">
      <t>タカト</t>
    </rPh>
    <rPh sb="8" eb="9">
      <t>ハシ</t>
    </rPh>
    <rPh sb="9" eb="11">
      <t>ハバト</t>
    </rPh>
    <rPh sb="16" eb="19">
      <t>ホウガンナ</t>
    </rPh>
    <rPh sb="26" eb="29">
      <t>エンバンナ</t>
    </rPh>
    <phoneticPr fontId="1"/>
  </si>
  <si>
    <r>
      <t>リレーのオーダーは、指定された時刻までに、</t>
    </r>
    <r>
      <rPr>
        <sz val="16"/>
        <color indexed="10"/>
        <rFont val="ＭＳ 明朝"/>
        <family val="1"/>
        <charset val="128"/>
      </rPr>
      <t>オーダー用紙を</t>
    </r>
    <r>
      <rPr>
        <u/>
        <sz val="16"/>
        <color indexed="10"/>
        <rFont val="ＭＳ 明朝"/>
        <family val="1"/>
        <charset val="128"/>
      </rPr>
      <t>正面玄関の受付に</t>
    </r>
    <r>
      <rPr>
        <u/>
        <sz val="16"/>
        <color indexed="10"/>
        <rFont val="ＭＳ 明朝"/>
        <family val="1"/>
        <charset val="128"/>
      </rPr>
      <t>提出</t>
    </r>
    <r>
      <rPr>
        <u/>
        <sz val="16"/>
        <color indexed="8"/>
        <rFont val="ＭＳ 明朝"/>
        <family val="1"/>
        <charset val="128"/>
      </rPr>
      <t>すること。</t>
    </r>
    <rPh sb="10" eb="12">
      <t>シテイ</t>
    </rPh>
    <rPh sb="15" eb="17">
      <t>ジコク</t>
    </rPh>
    <rPh sb="25" eb="27">
      <t>ヨウシ</t>
    </rPh>
    <rPh sb="28" eb="32">
      <t>ショウメンゲンカン</t>
    </rPh>
    <rPh sb="33" eb="35">
      <t>ウケツケ</t>
    </rPh>
    <rPh sb="36" eb="38">
      <t>テイシュツ</t>
    </rPh>
    <phoneticPr fontId="1"/>
  </si>
  <si>
    <t>・</t>
    <phoneticPr fontId="1"/>
  </si>
  <si>
    <t>担当　　中村　孝一</t>
    <rPh sb="0" eb="2">
      <t>タントウ</t>
    </rPh>
    <rPh sb="4" eb="6">
      <t>ナカムラ</t>
    </rPh>
    <rPh sb="7" eb="9">
      <t>コウイチ</t>
    </rPh>
    <phoneticPr fontId="17"/>
  </si>
  <si>
    <t>今年度はこのまま状況が変わらなければ観客を入れようと考えています。変わればHP等でお知らせします。</t>
    <rPh sb="0" eb="3">
      <t>コンネンド</t>
    </rPh>
    <rPh sb="8" eb="10">
      <t>ジョウキョウ</t>
    </rPh>
    <rPh sb="11" eb="12">
      <t>カ</t>
    </rPh>
    <rPh sb="18" eb="20">
      <t>カンキャク</t>
    </rPh>
    <rPh sb="21" eb="22">
      <t>イ</t>
    </rPh>
    <rPh sb="26" eb="27">
      <t>カンガ</t>
    </rPh>
    <rPh sb="33" eb="34">
      <t>カ</t>
    </rPh>
    <rPh sb="39" eb="40">
      <t>トウ</t>
    </rPh>
    <rPh sb="42" eb="43">
      <t>シ</t>
    </rPh>
    <phoneticPr fontId="1"/>
  </si>
  <si>
    <r>
      <t>　ア）招集は、</t>
    </r>
    <r>
      <rPr>
        <sz val="16"/>
        <color indexed="10"/>
        <rFont val="ＭＳ 明朝"/>
        <family val="1"/>
        <charset val="128"/>
      </rPr>
      <t>競技開始約１０分前の「現地コール」のみ</t>
    </r>
    <r>
      <rPr>
        <sz val="16"/>
        <color indexed="8"/>
        <rFont val="ＭＳ 明朝"/>
        <family val="1"/>
        <charset val="128"/>
      </rPr>
      <t>とする。この「現地コール」に遅れた選手は棄権と</t>
    </r>
    <rPh sb="3" eb="5">
      <t>ショウシュウ</t>
    </rPh>
    <rPh sb="7" eb="9">
      <t>キョウギ</t>
    </rPh>
    <rPh sb="9" eb="11">
      <t>カイシ</t>
    </rPh>
    <rPh sb="11" eb="12">
      <t>ヤク</t>
    </rPh>
    <rPh sb="14" eb="16">
      <t>プンマエ</t>
    </rPh>
    <rPh sb="18" eb="20">
      <t>ゲンチ</t>
    </rPh>
    <rPh sb="33" eb="35">
      <t>ゲンチ</t>
    </rPh>
    <rPh sb="40" eb="41">
      <t>オク</t>
    </rPh>
    <rPh sb="43" eb="45">
      <t>センシュ</t>
    </rPh>
    <phoneticPr fontId="1"/>
  </si>
  <si>
    <t>toyonakarikukyou@toyonakarikukyou.sakura.ne.jp</t>
    <phoneticPr fontId="1"/>
  </si>
  <si>
    <t xml:space="preserve"> 7月25日（木）</t>
    <rPh sb="2" eb="3">
      <t>ガツ</t>
    </rPh>
    <rPh sb="5" eb="6">
      <t>ニチ</t>
    </rPh>
    <rPh sb="7" eb="8">
      <t>モク</t>
    </rPh>
    <phoneticPr fontId="1"/>
  </si>
  <si>
    <t>10月30日（木）</t>
    <rPh sb="2" eb="3">
      <t>ガツ</t>
    </rPh>
    <rPh sb="5" eb="6">
      <t>ニチ</t>
    </rPh>
    <rPh sb="7" eb="8">
      <t>モク</t>
    </rPh>
    <phoneticPr fontId="1"/>
  </si>
  <si>
    <t>（宮原雅一先生　宛）</t>
    <rPh sb="1" eb="3">
      <t>ミヤハラ</t>
    </rPh>
    <rPh sb="3" eb="5">
      <t>マサカズ</t>
    </rPh>
    <rPh sb="5" eb="7">
      <t>センセイ</t>
    </rPh>
    <rPh sb="8" eb="9">
      <t>アテ</t>
    </rPh>
    <phoneticPr fontId="1"/>
  </si>
  <si>
    <t>・各中学校（クラブチーム）からは競技役員、（生徒役員については未定）の協力をお願いします。</t>
    <rPh sb="1" eb="5">
      <t>カクチュウガッコウ</t>
    </rPh>
    <rPh sb="16" eb="18">
      <t>キョウギ</t>
    </rPh>
    <rPh sb="18" eb="20">
      <t>ヤクイン</t>
    </rPh>
    <rPh sb="22" eb="24">
      <t>セイト</t>
    </rPh>
    <rPh sb="24" eb="26">
      <t>ヤクイン</t>
    </rPh>
    <rPh sb="31" eb="33">
      <t>ミテイ</t>
    </rPh>
    <rPh sb="35" eb="37">
      <t>キョウリョク</t>
    </rPh>
    <rPh sb="39" eb="40">
      <t>ネガ</t>
    </rPh>
    <phoneticPr fontId="1"/>
  </si>
  <si>
    <t>　</t>
    <phoneticPr fontId="1"/>
  </si>
  <si>
    <t>・ご不明な点がありましたら、メールで宮原先生までご連絡ください。</t>
    <rPh sb="2" eb="4">
      <t>フメイ</t>
    </rPh>
    <rPh sb="5" eb="6">
      <t>テン</t>
    </rPh>
    <rPh sb="18" eb="20">
      <t>ミヤハラ</t>
    </rPh>
    <rPh sb="20" eb="22">
      <t>センセイ</t>
    </rPh>
    <phoneticPr fontId="1"/>
  </si>
  <si>
    <t>5/3（金）</t>
    <rPh sb="4" eb="5">
      <t>キン</t>
    </rPh>
    <phoneticPr fontId="1"/>
  </si>
  <si>
    <t>5/25（土）</t>
    <rPh sb="5" eb="6">
      <t>ド</t>
    </rPh>
    <phoneticPr fontId="1"/>
  </si>
  <si>
    <t>2025年度　豊中市陸協記録会（中学生の部）大会要項</t>
    <rPh sb="4" eb="6">
      <t>ネンド</t>
    </rPh>
    <rPh sb="7" eb="10">
      <t>トヨナカシ</t>
    </rPh>
    <rPh sb="10" eb="12">
      <t>リクキョウ</t>
    </rPh>
    <rPh sb="12" eb="14">
      <t>キロク</t>
    </rPh>
    <rPh sb="14" eb="15">
      <t>カイ</t>
    </rPh>
    <rPh sb="16" eb="19">
      <t>チュウガクセイ</t>
    </rPh>
    <rPh sb="20" eb="21">
      <t>ブ</t>
    </rPh>
    <rPh sb="22" eb="24">
      <t>タイカイ</t>
    </rPh>
    <rPh sb="24" eb="26">
      <t>ヨウコウ</t>
    </rPh>
    <phoneticPr fontId="1"/>
  </si>
  <si>
    <t xml:space="preserve"> 4月19日（土）</t>
    <rPh sb="2" eb="3">
      <t>ガツ</t>
    </rPh>
    <rPh sb="5" eb="6">
      <t>ニチ</t>
    </rPh>
    <rPh sb="7" eb="8">
      <t>ド</t>
    </rPh>
    <phoneticPr fontId="1"/>
  </si>
  <si>
    <t xml:space="preserve"> 4月 3日（木）</t>
    <rPh sb="2" eb="3">
      <t>ガツ</t>
    </rPh>
    <rPh sb="5" eb="6">
      <t>ニチ</t>
    </rPh>
    <rPh sb="7" eb="8">
      <t>モク</t>
    </rPh>
    <phoneticPr fontId="1"/>
  </si>
  <si>
    <t xml:space="preserve"> 5月3日（土・祝）</t>
    <rPh sb="2" eb="3">
      <t>ガツ</t>
    </rPh>
    <rPh sb="4" eb="5">
      <t>ニチ</t>
    </rPh>
    <rPh sb="6" eb="7">
      <t>ド</t>
    </rPh>
    <rPh sb="8" eb="9">
      <t>シュク</t>
    </rPh>
    <phoneticPr fontId="1"/>
  </si>
  <si>
    <t>4月17日（木）</t>
    <rPh sb="1" eb="2">
      <t>ガツ</t>
    </rPh>
    <rPh sb="4" eb="5">
      <t>ニチ</t>
    </rPh>
    <rPh sb="6" eb="7">
      <t>モク</t>
    </rPh>
    <phoneticPr fontId="17"/>
  </si>
  <si>
    <t xml:space="preserve"> 5月24日（土）</t>
    <rPh sb="2" eb="3">
      <t>ガツ</t>
    </rPh>
    <rPh sb="5" eb="6">
      <t>ニチ</t>
    </rPh>
    <rPh sb="7" eb="8">
      <t>ド</t>
    </rPh>
    <phoneticPr fontId="1"/>
  </si>
  <si>
    <t xml:space="preserve"> 5月25日（日）</t>
    <rPh sb="2" eb="3">
      <t>ガツ</t>
    </rPh>
    <rPh sb="5" eb="6">
      <t>ニチ</t>
    </rPh>
    <rPh sb="7" eb="8">
      <t>ニチ</t>
    </rPh>
    <phoneticPr fontId="1"/>
  </si>
  <si>
    <t xml:space="preserve"> 5月 8日（木）</t>
    <rPh sb="2" eb="3">
      <t>ガツ</t>
    </rPh>
    <rPh sb="5" eb="6">
      <t>ニチ</t>
    </rPh>
    <rPh sb="7" eb="8">
      <t>モク</t>
    </rPh>
    <phoneticPr fontId="1"/>
  </si>
  <si>
    <t>　５月記録会（１）</t>
    <rPh sb="2" eb="3">
      <t>ガツ</t>
    </rPh>
    <rPh sb="3" eb="5">
      <t>キロク</t>
    </rPh>
    <rPh sb="5" eb="6">
      <t>カイ</t>
    </rPh>
    <phoneticPr fontId="1"/>
  </si>
  <si>
    <t>　５月記録会（２）</t>
    <rPh sb="2" eb="3">
      <t>ガツ</t>
    </rPh>
    <rPh sb="3" eb="5">
      <t>キロク</t>
    </rPh>
    <rPh sb="5" eb="6">
      <t>カイ</t>
    </rPh>
    <phoneticPr fontId="1"/>
  </si>
  <si>
    <t xml:space="preserve"> 6月21日（土）</t>
    <rPh sb="2" eb="3">
      <t>ガツ</t>
    </rPh>
    <rPh sb="5" eb="6">
      <t>ニチ</t>
    </rPh>
    <rPh sb="7" eb="8">
      <t>ド</t>
    </rPh>
    <phoneticPr fontId="1"/>
  </si>
  <si>
    <t xml:space="preserve"> 6月22日（日）</t>
    <rPh sb="2" eb="3">
      <t>ガツ</t>
    </rPh>
    <rPh sb="5" eb="6">
      <t>ニチ</t>
    </rPh>
    <rPh sb="7" eb="8">
      <t>ニチ</t>
    </rPh>
    <phoneticPr fontId="1"/>
  </si>
  <si>
    <t>　６月記録会</t>
    <rPh sb="2" eb="3">
      <t>ガツ</t>
    </rPh>
    <rPh sb="3" eb="5">
      <t>キロク</t>
    </rPh>
    <rPh sb="5" eb="6">
      <t>カイ</t>
    </rPh>
    <phoneticPr fontId="1"/>
  </si>
  <si>
    <t xml:space="preserve"> 7月12日（土）</t>
    <rPh sb="2" eb="3">
      <t>ガツ</t>
    </rPh>
    <rPh sb="5" eb="6">
      <t>ニチ</t>
    </rPh>
    <rPh sb="7" eb="8">
      <t>ド</t>
    </rPh>
    <phoneticPr fontId="1"/>
  </si>
  <si>
    <t xml:space="preserve"> 7月13日（日）</t>
    <rPh sb="2" eb="3">
      <t>ガツ</t>
    </rPh>
    <rPh sb="5" eb="6">
      <t>ニチ</t>
    </rPh>
    <rPh sb="7" eb="8">
      <t>ニチ</t>
    </rPh>
    <phoneticPr fontId="1"/>
  </si>
  <si>
    <t xml:space="preserve"> 8月9日（土）</t>
    <rPh sb="2" eb="3">
      <t>ガツ</t>
    </rPh>
    <rPh sb="4" eb="5">
      <t>ニチ</t>
    </rPh>
    <rPh sb="6" eb="7">
      <t>ド</t>
    </rPh>
    <phoneticPr fontId="1"/>
  </si>
  <si>
    <t xml:space="preserve"> 9月28日（日）</t>
    <rPh sb="2" eb="3">
      <t>ガツ</t>
    </rPh>
    <rPh sb="5" eb="6">
      <t>ニチ</t>
    </rPh>
    <rPh sb="7" eb="8">
      <t>ニチ</t>
    </rPh>
    <phoneticPr fontId="1"/>
  </si>
  <si>
    <t xml:space="preserve"> 9月11日（木）</t>
    <rPh sb="2" eb="3">
      <t>ガツ</t>
    </rPh>
    <rPh sb="5" eb="6">
      <t>ニチ</t>
    </rPh>
    <rPh sb="7" eb="8">
      <t>モク</t>
    </rPh>
    <phoneticPr fontId="1"/>
  </si>
  <si>
    <t>11月1日（土）</t>
    <rPh sb="2" eb="3">
      <t>ガツ</t>
    </rPh>
    <rPh sb="4" eb="5">
      <t>ニチ</t>
    </rPh>
    <rPh sb="6" eb="7">
      <t>ド</t>
    </rPh>
    <phoneticPr fontId="1"/>
  </si>
  <si>
    <t>10月16日（木）</t>
    <rPh sb="2" eb="3">
      <t>ガツ</t>
    </rPh>
    <rPh sb="5" eb="6">
      <t>ニチ</t>
    </rPh>
    <rPh sb="7" eb="8">
      <t>モク</t>
    </rPh>
    <phoneticPr fontId="1"/>
  </si>
  <si>
    <t>11月15日（土）</t>
    <rPh sb="2" eb="3">
      <t>ガツ</t>
    </rPh>
    <rPh sb="5" eb="6">
      <t>ニチ</t>
    </rPh>
    <rPh sb="7" eb="8">
      <t>ド</t>
    </rPh>
    <phoneticPr fontId="1"/>
  </si>
  <si>
    <t>3月 7日（土)</t>
    <rPh sb="6" eb="7">
      <t>ド</t>
    </rPh>
    <phoneticPr fontId="17"/>
  </si>
  <si>
    <t xml:space="preserve"> 3月29日（日）</t>
    <rPh sb="2" eb="3">
      <t>ガツ</t>
    </rPh>
    <rPh sb="5" eb="6">
      <t>ニチ</t>
    </rPh>
    <rPh sb="7" eb="8">
      <t>ニチ</t>
    </rPh>
    <phoneticPr fontId="1"/>
  </si>
  <si>
    <t xml:space="preserve"> 3月30日（月）</t>
    <rPh sb="2" eb="3">
      <t>ガツ</t>
    </rPh>
    <rPh sb="5" eb="6">
      <t>ニチ</t>
    </rPh>
    <rPh sb="7" eb="8">
      <t>ゲツ</t>
    </rPh>
    <phoneticPr fontId="1"/>
  </si>
  <si>
    <t xml:space="preserve"> 3月12日（木）</t>
    <phoneticPr fontId="1"/>
  </si>
  <si>
    <t xml:space="preserve"> 6月 5日（木）</t>
    <rPh sb="2" eb="3">
      <t>ガツ</t>
    </rPh>
    <rPh sb="5" eb="6">
      <t>ニチ</t>
    </rPh>
    <rPh sb="7" eb="8">
      <t>モク</t>
    </rPh>
    <phoneticPr fontId="1"/>
  </si>
  <si>
    <t>　11月記録会（１）</t>
    <rPh sb="3" eb="4">
      <t>ガツ</t>
    </rPh>
    <rPh sb="4" eb="6">
      <t>キロク</t>
    </rPh>
    <rPh sb="6" eb="7">
      <t>カイ</t>
    </rPh>
    <phoneticPr fontId="1"/>
  </si>
  <si>
    <t>　11月記録会（２）</t>
    <rPh sb="3" eb="4">
      <t>ガツ</t>
    </rPh>
    <rPh sb="4" eb="6">
      <t>キロク</t>
    </rPh>
    <rPh sb="6" eb="7">
      <t>カイ</t>
    </rPh>
    <phoneticPr fontId="1"/>
  </si>
  <si>
    <t>　３月記録会（１）</t>
    <rPh sb="2" eb="3">
      <t>ガツ</t>
    </rPh>
    <rPh sb="3" eb="5">
      <t>キロク</t>
    </rPh>
    <rPh sb="5" eb="6">
      <t>カイ</t>
    </rPh>
    <phoneticPr fontId="1"/>
  </si>
  <si>
    <t>　３月記録会（２）</t>
    <rPh sb="2" eb="3">
      <t>ガツ</t>
    </rPh>
    <rPh sb="3" eb="5">
      <t>キロク</t>
    </rPh>
    <rPh sb="5" eb="6">
      <t>カイ</t>
    </rPh>
    <phoneticPr fontId="1"/>
  </si>
  <si>
    <t>　７月記録会</t>
    <rPh sb="2" eb="3">
      <t>ガツ</t>
    </rPh>
    <rPh sb="3" eb="5">
      <t>キロク</t>
    </rPh>
    <rPh sb="5" eb="6">
      <t>カイ</t>
    </rPh>
    <phoneticPr fontId="1"/>
  </si>
  <si>
    <t>競技は「２０２５年度日本陸上競技連盟規則」により実施する。</t>
    <rPh sb="0" eb="2">
      <t>キョウギ</t>
    </rPh>
    <rPh sb="8" eb="10">
      <t>ネンド</t>
    </rPh>
    <rPh sb="10" eb="12">
      <t>ニホン</t>
    </rPh>
    <rPh sb="12" eb="14">
      <t>リクジョウ</t>
    </rPh>
    <rPh sb="14" eb="16">
      <t>キョウギ</t>
    </rPh>
    <rPh sb="16" eb="18">
      <t>レンメイ</t>
    </rPh>
    <rPh sb="18" eb="20">
      <t>キソク</t>
    </rPh>
    <rPh sb="24" eb="26">
      <t>ジッシ</t>
    </rPh>
    <phoneticPr fontId="1"/>
  </si>
  <si>
    <t>招集について</t>
    <rPh sb="0" eb="2">
      <t>ショウシュウ</t>
    </rPh>
    <phoneticPr fontId="1"/>
  </si>
  <si>
    <t>２０２５年度　豊中市陸協記録会　実施種目一覧表</t>
    <rPh sb="4" eb="6">
      <t>ネンド</t>
    </rPh>
    <rPh sb="7" eb="10">
      <t>トヨナカシ</t>
    </rPh>
    <rPh sb="10" eb="12">
      <t>リクキョウ</t>
    </rPh>
    <rPh sb="12" eb="14">
      <t>キロク</t>
    </rPh>
    <rPh sb="14" eb="15">
      <t>カイ</t>
    </rPh>
    <rPh sb="16" eb="18">
      <t>ジッシ</t>
    </rPh>
    <rPh sb="18" eb="20">
      <t>シュモク</t>
    </rPh>
    <rPh sb="20" eb="22">
      <t>イチラン</t>
    </rPh>
    <rPh sb="22" eb="23">
      <t>ヒョウ</t>
    </rPh>
    <phoneticPr fontId="1"/>
  </si>
  <si>
    <t>4/19(土)</t>
    <rPh sb="5" eb="6">
      <t>ド</t>
    </rPh>
    <phoneticPr fontId="1"/>
  </si>
  <si>
    <t>4/3（木）</t>
    <rPh sb="4" eb="5">
      <t>モク</t>
    </rPh>
    <phoneticPr fontId="1"/>
  </si>
  <si>
    <t>５月（２）</t>
    <rPh sb="1" eb="2">
      <t>ガツ</t>
    </rPh>
    <phoneticPr fontId="1"/>
  </si>
  <si>
    <t>５月（１）</t>
    <rPh sb="1" eb="2">
      <t>ガツ</t>
    </rPh>
    <phoneticPr fontId="1"/>
  </si>
  <si>
    <t>5/26（日）</t>
    <rPh sb="5" eb="6">
      <t>ニチ</t>
    </rPh>
    <phoneticPr fontId="1"/>
  </si>
  <si>
    <t>6/21（土）</t>
    <rPh sb="5" eb="6">
      <t>ド</t>
    </rPh>
    <phoneticPr fontId="1"/>
  </si>
  <si>
    <t>6/22（日）</t>
    <rPh sb="5" eb="6">
      <t>ニチ</t>
    </rPh>
    <phoneticPr fontId="1"/>
  </si>
  <si>
    <t>4/17（木）</t>
    <rPh sb="5" eb="6">
      <t>モク</t>
    </rPh>
    <phoneticPr fontId="1"/>
  </si>
  <si>
    <t>5/8（木）</t>
    <rPh sb="4" eb="5">
      <t>モク</t>
    </rPh>
    <phoneticPr fontId="1"/>
  </si>
  <si>
    <t>6/5（木）</t>
    <rPh sb="4" eb="5">
      <t>モク</t>
    </rPh>
    <phoneticPr fontId="1"/>
  </si>
  <si>
    <t>６月</t>
    <rPh sb="1" eb="2">
      <t>ガツ</t>
    </rPh>
    <phoneticPr fontId="1"/>
  </si>
  <si>
    <t>７月</t>
    <rPh sb="1" eb="2">
      <t>ガツ</t>
    </rPh>
    <phoneticPr fontId="1"/>
  </si>
  <si>
    <t xml:space="preserve"> 6月26日（木）</t>
    <rPh sb="2" eb="3">
      <t>ガツ</t>
    </rPh>
    <rPh sb="5" eb="6">
      <t>ニチ</t>
    </rPh>
    <rPh sb="7" eb="8">
      <t>モク</t>
    </rPh>
    <phoneticPr fontId="1"/>
  </si>
  <si>
    <t>6/26（木）</t>
    <rPh sb="5" eb="6">
      <t>モク</t>
    </rPh>
    <phoneticPr fontId="1"/>
  </si>
  <si>
    <t>8/9（土）</t>
    <rPh sb="4" eb="5">
      <t>ド</t>
    </rPh>
    <phoneticPr fontId="1"/>
  </si>
  <si>
    <t>9/28(日)</t>
    <rPh sb="5" eb="6">
      <t>ニチ</t>
    </rPh>
    <phoneticPr fontId="1"/>
  </si>
  <si>
    <t>9/11（木）</t>
    <rPh sb="5" eb="6">
      <t>モク</t>
    </rPh>
    <phoneticPr fontId="1"/>
  </si>
  <si>
    <t>１１月（１）</t>
    <rPh sb="2" eb="3">
      <t>ガツ</t>
    </rPh>
    <phoneticPr fontId="1"/>
  </si>
  <si>
    <t>１１月（２）</t>
    <rPh sb="2" eb="3">
      <t>ガツ</t>
    </rPh>
    <phoneticPr fontId="1"/>
  </si>
  <si>
    <t>11/1（土）</t>
    <rPh sb="5" eb="6">
      <t>ド</t>
    </rPh>
    <phoneticPr fontId="1"/>
  </si>
  <si>
    <t>10/16（木）</t>
    <rPh sb="6" eb="7">
      <t>モク</t>
    </rPh>
    <phoneticPr fontId="1"/>
  </si>
  <si>
    <t>11/15（土）</t>
    <rPh sb="6" eb="7">
      <t>ド</t>
    </rPh>
    <phoneticPr fontId="1"/>
  </si>
  <si>
    <t>3/7（土）</t>
    <phoneticPr fontId="17"/>
  </si>
  <si>
    <t>3/29（日）</t>
    <rPh sb="5" eb="6">
      <t>ニチ</t>
    </rPh>
    <phoneticPr fontId="1"/>
  </si>
  <si>
    <t>3/30（月）</t>
    <rPh sb="5" eb="6">
      <t>ゲツ</t>
    </rPh>
    <phoneticPr fontId="1"/>
  </si>
  <si>
    <t>3/12（木）</t>
    <rPh sb="5" eb="6">
      <t>モク</t>
    </rPh>
    <phoneticPr fontId="1"/>
  </si>
  <si>
    <t>３月（１）</t>
    <rPh sb="1" eb="2">
      <t>ガツ</t>
    </rPh>
    <phoneticPr fontId="1"/>
  </si>
  <si>
    <t>３月（２）</t>
    <rPh sb="1" eb="2">
      <t>ガツ</t>
    </rPh>
    <phoneticPr fontId="1"/>
  </si>
  <si>
    <r>
      <rPr>
        <b/>
        <sz val="14"/>
        <rFont val="ＭＳ 明朝"/>
        <family val="1"/>
        <charset val="128"/>
      </rPr>
      <t>2025年度</t>
    </r>
    <r>
      <rPr>
        <b/>
        <sz val="16"/>
        <rFont val="ＭＳ 明朝"/>
        <family val="1"/>
        <charset val="128"/>
      </rPr>
      <t xml:space="preserve"> 豊中市陸協</t>
    </r>
    <phoneticPr fontId="1"/>
  </si>
  <si>
    <t>2025年</t>
    <rPh sb="4" eb="5">
      <t>ネン</t>
    </rPh>
    <phoneticPr fontId="1"/>
  </si>
  <si>
    <t>1日目</t>
    <rPh sb="1" eb="2">
      <t>ニチ</t>
    </rPh>
    <rPh sb="2" eb="3">
      <t>メ</t>
    </rPh>
    <phoneticPr fontId="1"/>
  </si>
  <si>
    <t>2日目</t>
    <rPh sb="1" eb="2">
      <t>ニチ</t>
    </rPh>
    <rPh sb="2" eb="3">
      <t>メ</t>
    </rPh>
    <phoneticPr fontId="1"/>
  </si>
  <si>
    <t>1年生種目 4/25(金)17：00</t>
    <rPh sb="1" eb="3">
      <t>ネンセイ</t>
    </rPh>
    <rPh sb="3" eb="5">
      <t>シュモク</t>
    </rPh>
    <rPh sb="11" eb="12">
      <t>キン</t>
    </rPh>
    <phoneticPr fontId="17"/>
  </si>
  <si>
    <t>※実施種目を確認のこと</t>
    <phoneticPr fontId="17"/>
  </si>
  <si>
    <t>③各校、各種目ごとの人数制限なし。リレーも同様にチーム数の制限なし。</t>
    <rPh sb="1" eb="3">
      <t>カクコウ</t>
    </rPh>
    <rPh sb="4" eb="7">
      <t>カクシュモク</t>
    </rPh>
    <rPh sb="10" eb="12">
      <t>ニンズウ</t>
    </rPh>
    <rPh sb="12" eb="14">
      <t>セイゲン</t>
    </rPh>
    <rPh sb="21" eb="23">
      <t>ドウヨウ</t>
    </rPh>
    <rPh sb="27" eb="28">
      <t>スウ</t>
    </rPh>
    <rPh sb="29" eb="31">
      <t>セイゲン</t>
    </rPh>
    <phoneticPr fontId="1"/>
  </si>
  <si>
    <t>・締め切り数日後に「エントリーリスト」をホームページにアップするので、必ずご確認ください。</t>
    <rPh sb="1" eb="2">
      <t>シ</t>
    </rPh>
    <rPh sb="3" eb="4">
      <t>キ</t>
    </rPh>
    <rPh sb="5" eb="8">
      <t>スウジツゴ</t>
    </rPh>
    <rPh sb="35" eb="36">
      <t>カナラ</t>
    </rPh>
    <rPh sb="38" eb="40">
      <t>カクニン</t>
    </rPh>
    <phoneticPr fontId="1"/>
  </si>
  <si>
    <t>　尚、訂正がある場合は、ホームページ記載の期日までにご連絡ください。</t>
    <rPh sb="1" eb="2">
      <t>ナオ</t>
    </rPh>
    <rPh sb="18" eb="20">
      <t>キサイ</t>
    </rPh>
    <rPh sb="21" eb="23">
      <t>キジツ</t>
    </rPh>
    <phoneticPr fontId="1"/>
  </si>
  <si>
    <t>・その後ダイヤや、競技役員・生徒役員依頼などを添付した「印刷プロ」ををホームページにアップするので、</t>
    <rPh sb="3" eb="4">
      <t>ゴ</t>
    </rPh>
    <rPh sb="9" eb="11">
      <t>キョウギ</t>
    </rPh>
    <rPh sb="11" eb="13">
      <t>ヤクイン</t>
    </rPh>
    <rPh sb="14" eb="16">
      <t>セイト</t>
    </rPh>
    <rPh sb="16" eb="18">
      <t>ヤクイン</t>
    </rPh>
    <rPh sb="18" eb="20">
      <t>イライ</t>
    </rPh>
    <rPh sb="23" eb="25">
      <t>テンプ</t>
    </rPh>
    <rPh sb="28" eb="30">
      <t>インサツ</t>
    </rPh>
    <phoneticPr fontId="1"/>
  </si>
  <si>
    <t xml:space="preserve"> 2月19日（木）</t>
    <phoneticPr fontId="17"/>
  </si>
  <si>
    <t>2/19（木）</t>
    <rPh sb="5" eb="6">
      <t>モク</t>
    </rPh>
    <phoneticPr fontId="1"/>
  </si>
  <si>
    <r>
      <t>※</t>
    </r>
    <r>
      <rPr>
        <b/>
        <sz val="16"/>
        <color indexed="10"/>
        <rFont val="ＭＳ 明朝"/>
        <family val="1"/>
        <charset val="128"/>
      </rPr>
      <t>２</t>
    </r>
    <r>
      <rPr>
        <sz val="16"/>
        <color indexed="10"/>
        <rFont val="ＭＳ 明朝"/>
        <family val="1"/>
        <charset val="128"/>
      </rPr>
      <t>　参加状況によっては、</t>
    </r>
    <r>
      <rPr>
        <u/>
        <sz val="16"/>
        <color indexed="10"/>
        <rFont val="ＭＳ 明朝"/>
        <family val="1"/>
        <charset val="128"/>
      </rPr>
      <t>参加制限（制限内容は未定）を設けることがあります。</t>
    </r>
    <rPh sb="3" eb="5">
      <t>サンカ</t>
    </rPh>
    <rPh sb="5" eb="7">
      <t>ジョウキョウ</t>
    </rPh>
    <rPh sb="13" eb="15">
      <t>サンカ</t>
    </rPh>
    <rPh sb="15" eb="17">
      <t>セイゲン</t>
    </rPh>
    <rPh sb="18" eb="20">
      <t>セイゲン</t>
    </rPh>
    <rPh sb="20" eb="22">
      <t>ナイヨウ</t>
    </rPh>
    <rPh sb="23" eb="25">
      <t>ミテイ</t>
    </rPh>
    <rPh sb="27" eb="28">
      <t>モウ</t>
    </rPh>
    <phoneticPr fontId="1"/>
  </si>
  <si>
    <t>7/25（木）</t>
    <rPh sb="5" eb="6">
      <t>モク</t>
    </rPh>
    <phoneticPr fontId="1"/>
  </si>
  <si>
    <t>10/30（木）</t>
    <rPh sb="6" eb="7">
      <t>モク</t>
    </rPh>
    <phoneticPr fontId="1"/>
  </si>
  <si>
    <r>
      <t>7/12</t>
    </r>
    <r>
      <rPr>
        <b/>
        <sz val="11"/>
        <rFont val="ＭＳ Ｐゴシック"/>
        <family val="3"/>
        <charset val="128"/>
      </rPr>
      <t>（土）</t>
    </r>
    <rPh sb="5" eb="6">
      <t>ド</t>
    </rPh>
    <phoneticPr fontId="1"/>
  </si>
  <si>
    <r>
      <t>7/13</t>
    </r>
    <r>
      <rPr>
        <b/>
        <sz val="11"/>
        <rFont val="ＭＳ Ｐゴシック"/>
        <family val="3"/>
        <charset val="128"/>
      </rPr>
      <t>（日）</t>
    </r>
    <rPh sb="5" eb="6">
      <t>ニチ</t>
    </rPh>
    <phoneticPr fontId="1"/>
  </si>
  <si>
    <t>ｼﾞｬﾍﾞﾘｯｸｽﾛｰ</t>
    <phoneticPr fontId="1"/>
  </si>
  <si>
    <t>５月記録会(1)　１年生種目</t>
    <rPh sb="1" eb="2">
      <t>ガツ</t>
    </rPh>
    <rPh sb="2" eb="4">
      <t>キロク</t>
    </rPh>
    <rPh sb="4" eb="5">
      <t>カイ</t>
    </rPh>
    <rPh sb="10" eb="12">
      <t>ネンセイ</t>
    </rPh>
    <rPh sb="12" eb="14">
      <t>シュモク</t>
    </rPh>
    <phoneticPr fontId="1"/>
  </si>
  <si>
    <t>×３００＝</t>
    <phoneticPr fontId="1"/>
  </si>
  <si>
    <t>令和7年(2025年)３月10 日</t>
    <rPh sb="0" eb="2">
      <t>レイワ</t>
    </rPh>
    <rPh sb="3" eb="4">
      <t>ネン</t>
    </rPh>
    <phoneticPr fontId="1"/>
  </si>
  <si>
    <t>各中学校陸上部顧問様</t>
    <rPh sb="0" eb="1">
      <t>カク</t>
    </rPh>
    <rPh sb="1" eb="4">
      <t>チュウガッコウ</t>
    </rPh>
    <phoneticPr fontId="1"/>
  </si>
  <si>
    <t>各クラブチーム代表様</t>
    <rPh sb="0" eb="1">
      <t>カク</t>
    </rPh>
    <rPh sb="7" eb="9">
      <t>ダイヒョウ</t>
    </rPh>
    <rPh sb="9" eb="10">
      <t>サマ</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</si>
</sst>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b/>
      <sz val="12"/>
      <name val="ＭＳ 明朝"/>
      <family val="1"/>
      <charset val="128"/>
    </font>
    <font>
      <b/>
      <sz val="11"/>
      <name val="ＭＳ 明朝"/>
      <family val="1"/>
      <charset val="128"/>
    </font>
    <font>
      <sz val="11"/>
      <name val="ＭＳ 明朝"/>
      <family val="1"/>
      <charset val="128"/>
    </font>
    <font>
      <sz val="11"/>
      <color indexed="10"/>
      <name val="ＭＳ 明朝"/>
      <family val="1"/>
      <charset val="128"/>
    </font>
    <font>
      <sz val="12"/>
      <name val="ＭＳ 明朝"/>
      <family val="1"/>
      <charset val="128"/>
    </font>
    <font>
      <sz val="6"/>
      <name val="ＭＳ Ｐ明朝"/>
      <family val="1"/>
      <charset val="128"/>
    </font>
    <font>
      <sz val="6"/>
      <name val="ＭＳ Ｐゴシック"/>
      <family val="3"/>
      <charset val="128"/>
    </font>
    <font>
      <b/>
      <sz val="14"/>
      <name val="ＭＳ 明朝"/>
      <family val="1"/>
      <charset val="128"/>
    </font>
    <font>
      <b/>
      <sz val="14"/>
      <name val="ＭＳ Ｐゴシック"/>
      <family val="3"/>
      <charset val="128"/>
    </font>
    <font>
      <b/>
      <sz val="16"/>
      <name val="ＭＳ 明朝"/>
      <family val="1"/>
      <charset val="128"/>
    </font>
    <font>
      <sz val="6"/>
      <name val="ＭＳ Ｐゴシック"/>
      <family val="3"/>
      <charset val="128"/>
    </font>
    <font>
      <sz val="6"/>
      <name val="ＭＳ Ｐゴシック"/>
      <family val="3"/>
      <charset val="128"/>
    </font>
    <font>
      <sz val="11"/>
      <name val="ＭＳ ゴシック"/>
      <family val="3"/>
      <charset val="128"/>
    </font>
    <font>
      <b/>
      <sz val="10"/>
      <name val="ＭＳ 明朝"/>
      <family val="1"/>
      <charset val="128"/>
    </font>
    <font>
      <sz val="6"/>
      <name val="ＭＳ Ｐゴシック"/>
      <family val="3"/>
      <charset val="128"/>
    </font>
    <font>
      <sz val="16"/>
      <name val="ＭＳ 明朝"/>
      <family val="1"/>
      <charset val="128"/>
    </font>
    <font>
      <sz val="16"/>
      <color indexed="8"/>
      <name val="ＭＳ 明朝"/>
      <family val="1"/>
      <charset val="128"/>
    </font>
    <font>
      <u/>
      <sz val="16"/>
      <color indexed="8"/>
      <name val="ＭＳ 明朝"/>
      <family val="1"/>
      <charset val="128"/>
    </font>
    <font>
      <b/>
      <sz val="16"/>
      <color indexed="8"/>
      <name val="ＭＳ 明朝"/>
      <family val="1"/>
      <charset val="128"/>
    </font>
    <font>
      <u val="double"/>
      <sz val="16"/>
      <color indexed="8"/>
      <name val="ＭＳ 明朝"/>
      <family val="1"/>
      <charset val="128"/>
    </font>
    <font>
      <b/>
      <sz val="16"/>
      <color indexed="10"/>
      <name val="ＭＳ 明朝"/>
      <family val="1"/>
      <charset val="128"/>
    </font>
    <font>
      <sz val="16"/>
      <color indexed="10"/>
      <name val="ＭＳ 明朝"/>
      <family val="1"/>
      <charset val="128"/>
    </font>
    <font>
      <u/>
      <sz val="16"/>
      <color indexed="10"/>
      <name val="ＭＳ 明朝"/>
      <family val="1"/>
      <charset val="128"/>
    </font>
    <font>
      <b/>
      <u/>
      <sz val="16"/>
      <color indexed="8"/>
      <name val="ＭＳ 明朝"/>
      <family val="1"/>
      <charset val="128"/>
    </font>
    <font>
      <sz val="14"/>
      <name val="ＭＳ 明朝"/>
      <family val="1"/>
      <charset val="128"/>
    </font>
    <font>
      <b/>
      <sz val="11"/>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b/>
      <sz val="11"/>
      <name val="ＭＳ Ｐゴシック"/>
      <family val="3"/>
      <charset val="128"/>
      <scheme val="minor"/>
    </font>
    <font>
      <sz val="11"/>
      <name val="ＭＳ Ｐゴシック"/>
      <family val="3"/>
      <charset val="128"/>
      <scheme val="minor"/>
    </font>
    <font>
      <b/>
      <sz val="20"/>
      <color theme="1"/>
      <name val="ＭＳ Ｐゴシック"/>
      <family val="3"/>
      <charset val="128"/>
      <scheme val="minor"/>
    </font>
    <font>
      <sz val="10"/>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明朝"/>
      <family val="1"/>
      <charset val="128"/>
    </font>
    <font>
      <sz val="14"/>
      <color theme="1"/>
      <name val="ＭＳ 明朝"/>
      <family val="1"/>
      <charset val="128"/>
    </font>
    <font>
      <b/>
      <sz val="26"/>
      <color theme="1"/>
      <name val="ＭＳ 明朝"/>
      <family val="1"/>
      <charset val="128"/>
    </font>
    <font>
      <b/>
      <sz val="16"/>
      <color theme="1"/>
      <name val="ＭＳ 明朝"/>
      <family val="1"/>
      <charset val="128"/>
    </font>
    <font>
      <sz val="12"/>
      <color theme="1"/>
      <name val="ＭＳ 明朝"/>
      <family val="1"/>
      <charset val="128"/>
    </font>
    <font>
      <sz val="16"/>
      <color rgb="FFFF0000"/>
      <name val="ＭＳ 明朝"/>
      <family val="1"/>
      <charset val="128"/>
    </font>
    <font>
      <u/>
      <sz val="16"/>
      <color theme="1"/>
      <name val="ＭＳ 明朝"/>
      <family val="1"/>
      <charset val="128"/>
    </font>
    <font>
      <b/>
      <sz val="16"/>
      <color rgb="FFFF0000"/>
      <name val="ＭＳ Ｐゴシック"/>
      <family val="3"/>
      <charset val="128"/>
      <scheme val="minor"/>
    </font>
    <font>
      <b/>
      <sz val="16"/>
      <name val="ＭＳ Ｐゴシック"/>
      <family val="3"/>
      <charset val="128"/>
      <scheme val="minor"/>
    </font>
    <font>
      <sz val="16"/>
      <name val="ＭＳ Ｐゴシック"/>
      <family val="3"/>
      <charset val="128"/>
      <scheme val="minor"/>
    </font>
    <font>
      <sz val="11"/>
      <color theme="1"/>
      <name val="ＭＳ 明朝"/>
      <family val="1"/>
      <charset val="128"/>
    </font>
    <font>
      <u/>
      <sz val="18"/>
      <color theme="10"/>
      <name val="ＭＳ Ｐゴシック"/>
      <family val="3"/>
      <charset val="128"/>
      <scheme val="minor"/>
    </font>
    <font>
      <sz val="18"/>
      <color theme="10"/>
      <name val="ＭＳ Ｐゴシック"/>
      <family val="3"/>
      <charset val="128"/>
      <scheme val="minor"/>
    </font>
    <font>
      <b/>
      <sz val="11"/>
      <color theme="1"/>
      <name val="ＭＳ Ｐゴシック"/>
      <family val="3"/>
      <charset val="128"/>
      <scheme val="minor"/>
    </font>
  </fonts>
  <fills count="18">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39994506668294322"/>
        <bgColor indexed="64"/>
      </patternFill>
    </fill>
    <fill>
      <patternFill patternType="solid">
        <fgColor theme="6" tint="0.39994506668294322"/>
        <bgColor indexed="64"/>
      </patternFill>
    </fill>
    <fill>
      <patternFill patternType="solid">
        <fgColor rgb="FFFFFF00"/>
        <bgColor indexed="64"/>
      </patternFill>
    </fill>
    <fill>
      <patternFill patternType="solid">
        <fgColor rgb="FFFFFF66"/>
        <bgColor indexed="64"/>
      </patternFill>
    </fill>
    <fill>
      <patternFill patternType="solid">
        <fgColor theme="9" tint="0.59996337778862885"/>
        <bgColor indexed="64"/>
      </patternFill>
    </fill>
    <fill>
      <patternFill patternType="solid">
        <fgColor theme="8" tint="0.59996337778862885"/>
        <bgColor indexed="64"/>
      </patternFill>
    </fill>
    <fill>
      <patternFill patternType="gray125">
        <bgColor theme="9" tint="0.59996337778862885"/>
      </patternFill>
    </fill>
    <fill>
      <patternFill patternType="gray125">
        <bgColor theme="8" tint="0.59996337778862885"/>
      </patternFill>
    </fill>
    <fill>
      <patternFill patternType="gray125">
        <bgColor rgb="FFFFFF66"/>
      </patternFill>
    </fill>
    <fill>
      <patternFill patternType="solid">
        <fgColor theme="9" tint="0.59996337778862885"/>
        <bgColor rgb="FF66FF33"/>
      </patternFill>
    </fill>
    <fill>
      <patternFill patternType="solid">
        <fgColor theme="6" tint="0.59999389629810485"/>
        <bgColor indexed="64"/>
      </patternFill>
    </fill>
    <fill>
      <patternFill patternType="gray125">
        <bgColor theme="6" tint="0.59999389629810485"/>
      </patternFill>
    </fill>
    <fill>
      <patternFill patternType="solid">
        <fgColor theme="9" tint="0.59999389629810485"/>
        <bgColor indexed="64"/>
      </patternFill>
    </fill>
  </fills>
  <borders count="1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diagonalDown="1">
      <left style="thin">
        <color indexed="64"/>
      </left>
      <right style="double">
        <color indexed="64"/>
      </right>
      <top style="thin">
        <color indexed="64"/>
      </top>
      <bottom style="double">
        <color indexed="64"/>
      </bottom>
      <diagonal style="hair">
        <color indexed="64"/>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diagonal/>
    </border>
    <border>
      <left style="hair">
        <color indexed="64"/>
      </left>
      <right style="hair">
        <color indexed="64"/>
      </right>
      <top/>
      <bottom/>
      <diagonal/>
    </border>
    <border>
      <left/>
      <right style="thin">
        <color indexed="64"/>
      </right>
      <top/>
      <bottom/>
      <diagonal/>
    </border>
    <border>
      <left style="thin">
        <color indexed="64"/>
      </left>
      <right style="double">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top style="hair">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hair">
        <color indexed="64"/>
      </top>
      <bottom style="double">
        <color indexed="64"/>
      </bottom>
      <diagonal/>
    </border>
    <border>
      <left style="thin">
        <color indexed="64"/>
      </left>
      <right style="medium">
        <color indexed="64"/>
      </right>
      <top style="hair">
        <color indexed="64"/>
      </top>
      <bottom style="hair">
        <color indexed="64"/>
      </bottom>
      <diagonal/>
    </border>
    <border>
      <left/>
      <right style="medium">
        <color indexed="64"/>
      </right>
      <top/>
      <bottom style="hair">
        <color indexed="64"/>
      </bottom>
      <diagonal/>
    </border>
    <border>
      <left style="hair">
        <color indexed="64"/>
      </left>
      <right style="hair">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thin">
        <color indexed="64"/>
      </left>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double">
        <color indexed="64"/>
      </top>
      <bottom/>
      <diagonal/>
    </border>
    <border>
      <left style="thin">
        <color indexed="64"/>
      </left>
      <right/>
      <top style="medium">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hair">
        <color indexed="64"/>
      </bottom>
      <diagonal/>
    </border>
    <border>
      <left/>
      <right/>
      <top/>
      <bottom style="hair">
        <color indexed="64"/>
      </bottom>
      <diagonal/>
    </border>
    <border>
      <left/>
      <right/>
      <top style="thin">
        <color indexed="64"/>
      </top>
      <bottom style="hair">
        <color indexed="64"/>
      </bottom>
      <diagonal/>
    </border>
    <border>
      <left/>
      <right/>
      <top style="hair">
        <color indexed="64"/>
      </top>
      <bottom style="medium">
        <color indexed="64"/>
      </bottom>
      <diagonal/>
    </border>
    <border>
      <left/>
      <right/>
      <top style="hair">
        <color indexed="64"/>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double">
        <color indexed="64"/>
      </right>
      <top style="hair">
        <color indexed="64"/>
      </top>
      <bottom/>
      <diagonal/>
    </border>
    <border>
      <left style="thin">
        <color indexed="64"/>
      </left>
      <right style="double">
        <color indexed="64"/>
      </right>
      <top/>
      <bottom style="hair">
        <color indexed="64"/>
      </bottom>
      <diagonal/>
    </border>
    <border>
      <left style="thin">
        <color indexed="64"/>
      </left>
      <right style="double">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s>
  <cellStyleXfs count="4">
    <xf numFmtId="0" fontId="0" fillId="0" borderId="0">
      <alignment vertical="center"/>
    </xf>
    <xf numFmtId="0" fontId="30" fillId="0" borderId="0" applyNumberFormat="0" applyFill="0" applyBorder="0" applyAlignment="0" applyProtection="0">
      <alignment vertical="center"/>
    </xf>
    <xf numFmtId="38" fontId="29" fillId="0" borderId="0" applyFont="0" applyFill="0" applyBorder="0" applyAlignment="0" applyProtection="0">
      <alignment vertical="center"/>
    </xf>
    <xf numFmtId="0" fontId="2" fillId="0" borderId="0"/>
  </cellStyleXfs>
  <cellXfs count="499">
    <xf numFmtId="0" fontId="0" fillId="0" borderId="0" xfId="0">
      <alignment vertical="center"/>
    </xf>
    <xf numFmtId="0" fontId="4" fillId="0" borderId="0" xfId="3" applyFont="1" applyAlignment="1" applyProtection="1">
      <alignment horizontal="center" vertical="center"/>
      <protection locked="0"/>
    </xf>
    <xf numFmtId="0" fontId="5" fillId="0" borderId="0" xfId="3" applyFont="1" applyBorder="1" applyAlignment="1" applyProtection="1">
      <alignment horizontal="center" vertical="center"/>
      <protection locked="0"/>
    </xf>
    <xf numFmtId="0" fontId="5" fillId="0" borderId="0" xfId="3" applyFont="1" applyAlignment="1" applyProtection="1">
      <alignment vertical="center"/>
      <protection locked="0"/>
    </xf>
    <xf numFmtId="0" fontId="4" fillId="0" borderId="0" xfId="3" applyFont="1" applyBorder="1" applyAlignment="1" applyProtection="1">
      <alignment horizontal="center" vertical="center"/>
      <protection locked="0"/>
    </xf>
    <xf numFmtId="0" fontId="0" fillId="0" borderId="0" xfId="0" applyAlignment="1">
      <alignment horizontal="center" vertical="center"/>
    </xf>
    <xf numFmtId="0" fontId="7" fillId="0" borderId="1" xfId="3" applyFont="1" applyBorder="1" applyAlignment="1">
      <alignment vertical="center"/>
    </xf>
    <xf numFmtId="0" fontId="7" fillId="0" borderId="1" xfId="3" applyFont="1" applyBorder="1" applyAlignment="1">
      <alignment horizontal="right" vertical="center"/>
    </xf>
    <xf numFmtId="0" fontId="7" fillId="0" borderId="2" xfId="3" applyFont="1" applyFill="1" applyBorder="1" applyAlignment="1" applyProtection="1">
      <alignment horizontal="center" vertical="center"/>
      <protection locked="0"/>
    </xf>
    <xf numFmtId="0" fontId="7" fillId="0" borderId="2" xfId="3" applyFont="1" applyFill="1" applyBorder="1" applyAlignment="1" applyProtection="1">
      <alignment vertical="center"/>
      <protection locked="0"/>
    </xf>
    <xf numFmtId="0" fontId="7" fillId="0" borderId="3" xfId="3" quotePrefix="1" applyFont="1" applyFill="1" applyBorder="1" applyAlignment="1" applyProtection="1">
      <alignment vertical="center"/>
      <protection locked="0"/>
    </xf>
    <xf numFmtId="0" fontId="7" fillId="0" borderId="4" xfId="3" applyFont="1" applyFill="1" applyBorder="1" applyAlignment="1" applyProtection="1">
      <alignment vertical="center"/>
      <protection locked="0"/>
    </xf>
    <xf numFmtId="0" fontId="7" fillId="0" borderId="5" xfId="3" applyFont="1" applyFill="1" applyBorder="1" applyAlignment="1" applyProtection="1">
      <alignment vertical="center"/>
      <protection locked="0"/>
    </xf>
    <xf numFmtId="0" fontId="7" fillId="0" borderId="6" xfId="3" quotePrefix="1" applyFont="1" applyFill="1" applyBorder="1" applyAlignment="1" applyProtection="1">
      <alignment vertical="center"/>
      <protection locked="0"/>
    </xf>
    <xf numFmtId="0" fontId="7" fillId="0" borderId="7" xfId="3" applyFont="1" applyFill="1" applyBorder="1" applyAlignment="1" applyProtection="1">
      <alignment vertical="center"/>
      <protection locked="0"/>
    </xf>
    <xf numFmtId="0" fontId="7" fillId="0" borderId="1" xfId="3" applyFont="1" applyFill="1" applyBorder="1" applyAlignment="1" applyProtection="1">
      <alignment horizontal="center" vertical="center"/>
      <protection locked="0"/>
    </xf>
    <xf numFmtId="0" fontId="7" fillId="0" borderId="1" xfId="3" applyFont="1" applyFill="1" applyBorder="1" applyAlignment="1" applyProtection="1">
      <alignment vertical="center"/>
      <protection locked="0"/>
    </xf>
    <xf numFmtId="0" fontId="7" fillId="0" borderId="8" xfId="3" applyFont="1" applyFill="1" applyBorder="1" applyAlignment="1" applyProtection="1">
      <alignment vertical="center"/>
      <protection locked="0"/>
    </xf>
    <xf numFmtId="0" fontId="7" fillId="0" borderId="9" xfId="3" applyFont="1" applyFill="1" applyBorder="1" applyAlignment="1" applyProtection="1">
      <alignment vertical="center"/>
      <protection locked="0"/>
    </xf>
    <xf numFmtId="0" fontId="7" fillId="0" borderId="10" xfId="3" applyFont="1" applyFill="1" applyBorder="1" applyAlignment="1" applyProtection="1">
      <alignment vertical="center"/>
      <protection locked="0"/>
    </xf>
    <xf numFmtId="0" fontId="7" fillId="0" borderId="11" xfId="3" applyFont="1" applyFill="1" applyBorder="1" applyAlignment="1" applyProtection="1">
      <alignment vertical="center"/>
      <protection locked="0"/>
    </xf>
    <xf numFmtId="0" fontId="7" fillId="0" borderId="12" xfId="3" applyFont="1" applyFill="1" applyBorder="1" applyAlignment="1" applyProtection="1">
      <alignment vertical="center"/>
      <protection locked="0"/>
    </xf>
    <xf numFmtId="0" fontId="3" fillId="0" borderId="0" xfId="3" applyFont="1" applyAlignment="1" applyProtection="1">
      <alignment horizontal="center" vertical="center"/>
      <protection locked="0"/>
    </xf>
    <xf numFmtId="0" fontId="5" fillId="0" borderId="1" xfId="3" applyFont="1" applyBorder="1" applyAlignment="1">
      <alignment vertical="center"/>
    </xf>
    <xf numFmtId="0" fontId="7" fillId="2" borderId="1" xfId="3" applyFont="1" applyFill="1" applyBorder="1" applyAlignment="1" applyProtection="1">
      <alignment horizontal="center" vertical="center" wrapText="1"/>
    </xf>
    <xf numFmtId="0" fontId="7" fillId="2" borderId="1" xfId="3" applyFont="1" applyFill="1" applyBorder="1" applyAlignment="1" applyProtection="1">
      <alignment horizontal="center" vertical="center"/>
    </xf>
    <xf numFmtId="0" fontId="5" fillId="2" borderId="1" xfId="3" applyFont="1" applyFill="1" applyBorder="1" applyAlignment="1" applyProtection="1">
      <alignment horizontal="center" vertical="center"/>
    </xf>
    <xf numFmtId="0" fontId="5" fillId="2" borderId="1" xfId="3" applyFont="1" applyFill="1" applyBorder="1" applyAlignment="1">
      <alignment horizontal="center" vertical="center"/>
    </xf>
    <xf numFmtId="0" fontId="0" fillId="0" borderId="1" xfId="0" applyBorder="1">
      <alignment vertical="center"/>
    </xf>
    <xf numFmtId="0" fontId="7" fillId="0" borderId="1" xfId="3" applyFont="1" applyBorder="1" applyAlignment="1">
      <alignment horizontal="center" vertical="center"/>
    </xf>
    <xf numFmtId="0" fontId="12" fillId="0" borderId="13" xfId="3" applyFont="1" applyFill="1" applyBorder="1" applyAlignment="1" applyProtection="1">
      <alignment horizontal="center" vertical="center"/>
      <protection locked="0"/>
    </xf>
    <xf numFmtId="0" fontId="31" fillId="0" borderId="14" xfId="0" applyFont="1" applyFill="1" applyBorder="1" applyAlignment="1">
      <alignment horizontal="center" vertical="center" shrinkToFit="1"/>
    </xf>
    <xf numFmtId="0" fontId="32" fillId="0" borderId="0" xfId="0" applyFont="1" applyFill="1" applyAlignment="1">
      <alignment horizontal="center" vertical="center" shrinkToFit="1"/>
    </xf>
    <xf numFmtId="0" fontId="32" fillId="0" borderId="15" xfId="0" applyFont="1" applyFill="1" applyBorder="1" applyAlignment="1">
      <alignment horizontal="center" vertical="center" shrinkToFit="1"/>
    </xf>
    <xf numFmtId="0" fontId="32" fillId="0" borderId="16" xfId="0" applyFont="1" applyFill="1" applyBorder="1" applyAlignment="1">
      <alignment horizontal="center" vertical="center" shrinkToFit="1"/>
    </xf>
    <xf numFmtId="0" fontId="32" fillId="0" borderId="17" xfId="0" applyFont="1" applyFill="1" applyBorder="1" applyAlignment="1">
      <alignment horizontal="center" vertical="center" shrinkToFit="1"/>
    </xf>
    <xf numFmtId="0" fontId="15" fillId="3" borderId="14" xfId="0" applyFont="1" applyFill="1" applyBorder="1" applyAlignment="1" applyProtection="1">
      <alignment horizontal="center" vertical="center" shrinkToFit="1"/>
      <protection locked="0"/>
    </xf>
    <xf numFmtId="0" fontId="15" fillId="3" borderId="3" xfId="0" applyFont="1" applyFill="1" applyBorder="1" applyAlignment="1" applyProtection="1">
      <alignment horizontal="center" vertical="center" shrinkToFit="1"/>
      <protection locked="0"/>
    </xf>
    <xf numFmtId="0" fontId="15" fillId="4" borderId="2" xfId="0" applyFont="1" applyFill="1" applyBorder="1" applyAlignment="1" applyProtection="1">
      <alignment horizontal="center" vertical="center" shrinkToFit="1"/>
      <protection locked="0"/>
    </xf>
    <xf numFmtId="0" fontId="15" fillId="3" borderId="2" xfId="0" applyFont="1" applyFill="1" applyBorder="1" applyAlignment="1" applyProtection="1">
      <alignment horizontal="center" vertical="center" shrinkToFit="1"/>
      <protection locked="0"/>
    </xf>
    <xf numFmtId="0" fontId="15" fillId="4" borderId="4" xfId="0" applyFont="1" applyFill="1" applyBorder="1" applyAlignment="1" applyProtection="1">
      <alignment horizontal="center" vertical="center" shrinkToFit="1"/>
      <protection locked="0"/>
    </xf>
    <xf numFmtId="0" fontId="15" fillId="4" borderId="1" xfId="0" applyFont="1" applyFill="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shrinkToFit="1"/>
      <protection locked="0"/>
    </xf>
    <xf numFmtId="0" fontId="15" fillId="4" borderId="18" xfId="0" applyFont="1" applyFill="1" applyBorder="1" applyAlignment="1" applyProtection="1">
      <alignment horizontal="center" vertical="center" shrinkToFit="1"/>
      <protection locked="0"/>
    </xf>
    <xf numFmtId="0" fontId="15" fillId="3" borderId="8" xfId="0" applyFont="1" applyFill="1" applyBorder="1" applyAlignment="1" applyProtection="1">
      <alignment horizontal="center" vertical="center" shrinkToFit="1"/>
      <protection locked="0"/>
    </xf>
    <xf numFmtId="0" fontId="15" fillId="3" borderId="11" xfId="0" applyFont="1" applyFill="1" applyBorder="1" applyAlignment="1" applyProtection="1">
      <alignment horizontal="center" vertical="center" shrinkToFit="1"/>
      <protection locked="0"/>
    </xf>
    <xf numFmtId="0" fontId="15" fillId="4" borderId="10" xfId="0" applyFont="1" applyFill="1" applyBorder="1" applyAlignment="1" applyProtection="1">
      <alignment horizontal="center" vertical="center" shrinkToFit="1"/>
      <protection locked="0"/>
    </xf>
    <xf numFmtId="0" fontId="15" fillId="3" borderId="10" xfId="0" applyFont="1" applyFill="1" applyBorder="1" applyAlignment="1" applyProtection="1">
      <alignment horizontal="center" vertical="center" shrinkToFit="1"/>
      <protection locked="0"/>
    </xf>
    <xf numFmtId="0" fontId="15" fillId="4" borderId="19" xfId="0" applyFont="1" applyFill="1" applyBorder="1" applyAlignment="1" applyProtection="1">
      <alignment horizontal="center" vertical="center" shrinkToFit="1"/>
      <protection locked="0"/>
    </xf>
    <xf numFmtId="0" fontId="33" fillId="0" borderId="0" xfId="0" applyFont="1" applyAlignment="1">
      <alignment horizontal="center" vertical="center"/>
    </xf>
    <xf numFmtId="0" fontId="34" fillId="0" borderId="0" xfId="0" applyFont="1" applyAlignment="1">
      <alignment horizontal="right" vertical="center"/>
    </xf>
    <xf numFmtId="0" fontId="0" fillId="0" borderId="0" xfId="0" applyFill="1">
      <alignment vertical="center"/>
    </xf>
    <xf numFmtId="0" fontId="0" fillId="0" borderId="0" xfId="0" applyFont="1" applyAlignment="1">
      <alignment horizontal="center" vertical="center"/>
    </xf>
    <xf numFmtId="0" fontId="36" fillId="0" borderId="22" xfId="0" applyFont="1" applyFill="1" applyBorder="1" applyAlignment="1">
      <alignment horizontal="center" vertical="center"/>
    </xf>
    <xf numFmtId="0" fontId="36" fillId="0" borderId="23" xfId="0" applyFont="1" applyBorder="1" applyAlignment="1">
      <alignment horizontal="center" vertical="center"/>
    </xf>
    <xf numFmtId="0" fontId="36" fillId="0" borderId="23" xfId="0" applyFont="1" applyFill="1" applyBorder="1" applyAlignment="1">
      <alignment horizontal="center" vertical="center"/>
    </xf>
    <xf numFmtId="0" fontId="37" fillId="0" borderId="23" xfId="0" applyFont="1" applyBorder="1" applyAlignment="1">
      <alignment horizontal="center" vertical="center"/>
    </xf>
    <xf numFmtId="0" fontId="36" fillId="0" borderId="21" xfId="0" applyFont="1" applyBorder="1" applyAlignment="1">
      <alignment horizontal="center" vertical="center"/>
    </xf>
    <xf numFmtId="0" fontId="36" fillId="0" borderId="21" xfId="0" applyFont="1" applyFill="1" applyBorder="1" applyAlignment="1">
      <alignment horizontal="center" vertical="center"/>
    </xf>
    <xf numFmtId="0" fontId="37" fillId="0" borderId="21" xfId="0" applyFont="1" applyBorder="1" applyAlignment="1">
      <alignment horizontal="center" vertical="center"/>
    </xf>
    <xf numFmtId="0" fontId="36" fillId="0" borderId="24" xfId="0" applyFont="1" applyBorder="1" applyAlignment="1">
      <alignment horizontal="center" vertical="center"/>
    </xf>
    <xf numFmtId="0" fontId="36" fillId="0" borderId="24" xfId="0" applyFont="1" applyFill="1" applyBorder="1" applyAlignment="1">
      <alignment horizontal="center" vertical="center"/>
    </xf>
    <xf numFmtId="0" fontId="37" fillId="0" borderId="24" xfId="0" applyFont="1" applyBorder="1" applyAlignment="1">
      <alignment horizontal="center" vertical="center"/>
    </xf>
    <xf numFmtId="0" fontId="36" fillId="0" borderId="25" xfId="0" applyFont="1" applyBorder="1" applyAlignment="1">
      <alignment horizontal="center" vertical="center"/>
    </xf>
    <xf numFmtId="0" fontId="36" fillId="0" borderId="25" xfId="0" applyFont="1" applyFill="1" applyBorder="1" applyAlignment="1">
      <alignment horizontal="center" vertical="center"/>
    </xf>
    <xf numFmtId="0" fontId="37" fillId="0" borderId="25" xfId="0" applyFont="1" applyBorder="1" applyAlignment="1">
      <alignment horizontal="center" vertical="center"/>
    </xf>
    <xf numFmtId="0" fontId="36" fillId="0" borderId="26" xfId="0" applyFont="1" applyBorder="1" applyAlignment="1">
      <alignment horizontal="center" vertical="center"/>
    </xf>
    <xf numFmtId="0" fontId="36" fillId="0" borderId="26" xfId="0" applyFont="1" applyFill="1" applyBorder="1" applyAlignment="1">
      <alignment horizontal="center" vertical="center"/>
    </xf>
    <xf numFmtId="0" fontId="37" fillId="0" borderId="26" xfId="0" applyFont="1" applyBorder="1" applyAlignment="1">
      <alignment horizontal="center" vertical="center"/>
    </xf>
    <xf numFmtId="0" fontId="36" fillId="5" borderId="21" xfId="0" applyFont="1" applyFill="1" applyBorder="1" applyAlignment="1">
      <alignment horizontal="center" vertical="center"/>
    </xf>
    <xf numFmtId="0" fontId="36" fillId="5" borderId="24" xfId="0" applyFont="1" applyFill="1" applyBorder="1" applyAlignment="1">
      <alignment horizontal="center" vertical="center"/>
    </xf>
    <xf numFmtId="0" fontId="38" fillId="0" borderId="21" xfId="0" applyFont="1" applyBorder="1" applyAlignment="1">
      <alignment horizontal="center" vertical="center"/>
    </xf>
    <xf numFmtId="0" fontId="36" fillId="6" borderId="24" xfId="0" applyFont="1" applyFill="1" applyBorder="1" applyAlignment="1">
      <alignment horizontal="center" vertical="center"/>
    </xf>
    <xf numFmtId="0" fontId="0" fillId="1" borderId="8" xfId="0" applyFill="1" applyBorder="1">
      <alignment vertical="center"/>
    </xf>
    <xf numFmtId="0" fontId="36" fillId="1" borderId="1" xfId="0" applyFont="1" applyFill="1" applyBorder="1" applyAlignment="1">
      <alignment horizontal="center" vertical="center"/>
    </xf>
    <xf numFmtId="0" fontId="37" fillId="1" borderId="1" xfId="0" applyFont="1" applyFill="1" applyBorder="1" applyAlignment="1">
      <alignment horizontal="center" vertical="center"/>
    </xf>
    <xf numFmtId="0" fontId="36" fillId="5" borderId="26" xfId="0" applyFont="1" applyFill="1" applyBorder="1" applyAlignment="1">
      <alignment horizontal="center" vertical="center"/>
    </xf>
    <xf numFmtId="0" fontId="35" fillId="0" borderId="21" xfId="0" applyFont="1" applyFill="1" applyBorder="1" applyAlignment="1">
      <alignment horizontal="center" vertical="center"/>
    </xf>
    <xf numFmtId="0" fontId="36" fillId="5" borderId="27" xfId="0" applyFont="1" applyFill="1" applyBorder="1" applyAlignment="1">
      <alignment horizontal="center" vertical="center"/>
    </xf>
    <xf numFmtId="0" fontId="36" fillId="0" borderId="27" xfId="0" applyFont="1" applyFill="1" applyBorder="1" applyAlignment="1">
      <alignment horizontal="center" vertical="center"/>
    </xf>
    <xf numFmtId="0" fontId="37" fillId="0" borderId="27" xfId="0" applyFont="1" applyBorder="1" applyAlignment="1">
      <alignment horizontal="center" vertical="center"/>
    </xf>
    <xf numFmtId="0" fontId="36" fillId="0" borderId="0" xfId="0" applyFont="1">
      <alignment vertical="center"/>
    </xf>
    <xf numFmtId="0" fontId="36" fillId="0" borderId="0" xfId="0" applyFont="1" applyFill="1">
      <alignment vertical="center"/>
    </xf>
    <xf numFmtId="0" fontId="39" fillId="0" borderId="0" xfId="0" applyFont="1">
      <alignment vertical="center"/>
    </xf>
    <xf numFmtId="0" fontId="39" fillId="0" borderId="0" xfId="0" applyFont="1" applyAlignment="1">
      <alignment vertical="center"/>
    </xf>
    <xf numFmtId="0" fontId="40" fillId="0" borderId="0" xfId="0" applyFont="1">
      <alignment vertical="center"/>
    </xf>
    <xf numFmtId="0" fontId="41" fillId="0" borderId="0" xfId="0" applyFont="1">
      <alignment vertical="center"/>
    </xf>
    <xf numFmtId="0" fontId="39" fillId="0" borderId="28" xfId="0" applyFont="1" applyBorder="1">
      <alignment vertical="center"/>
    </xf>
    <xf numFmtId="0" fontId="39" fillId="0" borderId="29" xfId="0" applyFont="1" applyBorder="1" applyAlignment="1">
      <alignment horizontal="center" vertical="center"/>
    </xf>
    <xf numFmtId="0" fontId="39" fillId="0" borderId="30" xfId="0" applyFont="1" applyBorder="1" applyAlignment="1">
      <alignment horizontal="center" vertical="center"/>
    </xf>
    <xf numFmtId="0" fontId="39" fillId="0" borderId="31" xfId="0" applyFont="1" applyBorder="1" applyAlignment="1">
      <alignment horizontal="center" vertical="center"/>
    </xf>
    <xf numFmtId="0" fontId="39" fillId="0" borderId="32" xfId="0" applyFont="1" applyBorder="1" applyAlignment="1">
      <alignment horizontal="center" vertical="center"/>
    </xf>
    <xf numFmtId="0" fontId="42" fillId="0" borderId="0" xfId="0" applyFont="1" applyBorder="1" applyAlignment="1">
      <alignment horizontal="center" vertical="center"/>
    </xf>
    <xf numFmtId="0" fontId="42" fillId="0" borderId="33" xfId="0" applyFont="1" applyBorder="1" applyAlignment="1">
      <alignment vertical="center"/>
    </xf>
    <xf numFmtId="0" fontId="39" fillId="0" borderId="33" xfId="0" applyFont="1" applyBorder="1" applyAlignment="1">
      <alignment horizontal="center" vertical="center"/>
    </xf>
    <xf numFmtId="0" fontId="39" fillId="0" borderId="34" xfId="0" applyFont="1" applyBorder="1" applyAlignment="1">
      <alignment horizontal="center" vertical="center"/>
    </xf>
    <xf numFmtId="0" fontId="39" fillId="0" borderId="35" xfId="0" applyFont="1" applyBorder="1" applyAlignment="1">
      <alignment horizontal="center" vertical="center"/>
    </xf>
    <xf numFmtId="0" fontId="42" fillId="0" borderId="36" xfId="0" applyFont="1" applyBorder="1" applyAlignment="1">
      <alignment horizontal="center" vertical="center"/>
    </xf>
    <xf numFmtId="0" fontId="42" fillId="0" borderId="37" xfId="0" applyFont="1" applyBorder="1" applyAlignment="1">
      <alignment vertical="center"/>
    </xf>
    <xf numFmtId="0" fontId="39" fillId="0" borderId="37" xfId="0" applyFont="1" applyBorder="1" applyAlignment="1">
      <alignment horizontal="center" vertical="center"/>
    </xf>
    <xf numFmtId="0" fontId="40" fillId="0" borderId="38" xfId="0" applyFont="1" applyBorder="1">
      <alignment vertical="center"/>
    </xf>
    <xf numFmtId="0" fontId="42" fillId="0" borderId="39" xfId="0" applyFont="1" applyBorder="1" applyAlignment="1">
      <alignment horizontal="center" vertical="center"/>
    </xf>
    <xf numFmtId="0" fontId="42" fillId="0" borderId="40" xfId="0" applyFont="1" applyBorder="1" applyAlignment="1">
      <alignment vertical="center"/>
    </xf>
    <xf numFmtId="0" fontId="39" fillId="0" borderId="40" xfId="0" applyFont="1" applyBorder="1" applyAlignment="1">
      <alignment horizontal="center" vertical="center"/>
    </xf>
    <xf numFmtId="0" fontId="40" fillId="0" borderId="41" xfId="0" applyFont="1" applyBorder="1">
      <alignment vertical="center"/>
    </xf>
    <xf numFmtId="0" fontId="42" fillId="0" borderId="42" xfId="0" applyFont="1" applyBorder="1" applyAlignment="1">
      <alignment horizontal="center" vertical="center"/>
    </xf>
    <xf numFmtId="0" fontId="39" fillId="0" borderId="0" xfId="0" applyFont="1" applyBorder="1" applyAlignment="1">
      <alignment horizontal="center" vertical="center"/>
    </xf>
    <xf numFmtId="0" fontId="42" fillId="0" borderId="0" xfId="0" applyFont="1" applyBorder="1" applyAlignment="1">
      <alignment vertical="center"/>
    </xf>
    <xf numFmtId="0" fontId="43" fillId="0" borderId="0" xfId="0" applyFont="1" applyBorder="1">
      <alignment vertical="center"/>
    </xf>
    <xf numFmtId="0" fontId="19" fillId="0" borderId="0" xfId="0" applyFont="1">
      <alignment vertical="center"/>
    </xf>
    <xf numFmtId="0" fontId="44" fillId="0" borderId="0" xfId="0" applyFont="1">
      <alignment vertical="center"/>
    </xf>
    <xf numFmtId="0" fontId="18" fillId="0" borderId="0" xfId="0" applyFont="1">
      <alignment vertical="center"/>
    </xf>
    <xf numFmtId="0" fontId="44" fillId="0" borderId="0" xfId="0" applyFont="1" applyAlignment="1">
      <alignment horizontal="right" vertical="center"/>
    </xf>
    <xf numFmtId="0" fontId="45" fillId="0" borderId="0" xfId="0" applyFont="1">
      <alignment vertical="center"/>
    </xf>
    <xf numFmtId="0" fontId="5" fillId="0" borderId="43" xfId="3" applyFont="1" applyBorder="1" applyAlignment="1" applyProtection="1">
      <alignment horizontal="center" vertical="center"/>
      <protection locked="0"/>
    </xf>
    <xf numFmtId="0" fontId="7" fillId="0" borderId="2" xfId="3" applyFont="1" applyFill="1" applyBorder="1" applyAlignment="1" applyProtection="1">
      <alignment vertical="center"/>
    </xf>
    <xf numFmtId="0" fontId="7" fillId="0" borderId="1" xfId="3" applyFont="1" applyFill="1" applyBorder="1" applyAlignment="1" applyProtection="1">
      <alignment vertical="center"/>
    </xf>
    <xf numFmtId="0" fontId="7" fillId="0" borderId="10" xfId="3" applyFont="1" applyFill="1" applyBorder="1" applyAlignment="1" applyProtection="1">
      <alignment vertical="center"/>
    </xf>
    <xf numFmtId="0" fontId="7" fillId="0" borderId="2" xfId="3" applyFont="1" applyFill="1" applyBorder="1" applyAlignment="1" applyProtection="1">
      <alignment horizontal="center" vertical="center"/>
    </xf>
    <xf numFmtId="0" fontId="7" fillId="0" borderId="1" xfId="3" applyFont="1" applyFill="1" applyBorder="1" applyAlignment="1" applyProtection="1">
      <alignment horizontal="center" vertical="center"/>
    </xf>
    <xf numFmtId="0" fontId="7" fillId="0" borderId="9" xfId="3" applyFont="1" applyFill="1" applyBorder="1" applyAlignment="1" applyProtection="1">
      <alignment horizontal="center" vertical="center"/>
    </xf>
    <xf numFmtId="0" fontId="7" fillId="0" borderId="10"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0" fontId="0" fillId="0" borderId="0" xfId="0" applyFont="1" applyAlignment="1" applyProtection="1">
      <alignment vertical="center"/>
    </xf>
    <xf numFmtId="0" fontId="2" fillId="0" borderId="0" xfId="3" applyAlignment="1" applyProtection="1">
      <alignment vertical="center"/>
    </xf>
    <xf numFmtId="0" fontId="0" fillId="0" borderId="0" xfId="0" applyAlignment="1" applyProtection="1">
      <alignment vertical="center"/>
    </xf>
    <xf numFmtId="0" fontId="7" fillId="0" borderId="0" xfId="3" applyFont="1" applyBorder="1" applyAlignment="1" applyProtection="1">
      <alignment horizontal="center" vertical="center"/>
    </xf>
    <xf numFmtId="0" fontId="0" fillId="7" borderId="0" xfId="0" applyFill="1" applyAlignment="1" applyProtection="1">
      <alignment vertical="center"/>
    </xf>
    <xf numFmtId="0" fontId="5" fillId="0" borderId="0" xfId="3" applyFont="1" applyBorder="1" applyAlignment="1" applyProtection="1">
      <alignment horizontal="left" vertical="center"/>
    </xf>
    <xf numFmtId="0" fontId="5" fillId="7" borderId="15" xfId="3" applyFont="1" applyFill="1" applyBorder="1" applyAlignment="1" applyProtection="1">
      <alignment horizontal="center" vertical="center"/>
    </xf>
    <xf numFmtId="0" fontId="5" fillId="7" borderId="13" xfId="3" applyFont="1" applyFill="1" applyBorder="1" applyAlignment="1" applyProtection="1">
      <alignment horizontal="center" vertical="center"/>
    </xf>
    <xf numFmtId="0" fontId="5" fillId="7" borderId="17" xfId="3" applyFont="1" applyFill="1" applyBorder="1" applyAlignment="1" applyProtection="1">
      <alignment horizontal="left" vertical="center"/>
    </xf>
    <xf numFmtId="0" fontId="7" fillId="7" borderId="8" xfId="3" applyFont="1" applyFill="1" applyBorder="1" applyAlignment="1" applyProtection="1">
      <alignment horizontal="right" vertical="center"/>
    </xf>
    <xf numFmtId="0" fontId="7" fillId="7" borderId="44" xfId="3" applyFont="1" applyFill="1" applyBorder="1" applyAlignment="1" applyProtection="1">
      <alignment horizontal="right" vertical="center"/>
    </xf>
    <xf numFmtId="0" fontId="7" fillId="7" borderId="18" xfId="3" applyFont="1" applyFill="1" applyBorder="1" applyAlignment="1" applyProtection="1">
      <alignment horizontal="center" vertical="center"/>
    </xf>
    <xf numFmtId="0" fontId="32" fillId="0" borderId="0" xfId="0" applyFont="1" applyAlignment="1" applyProtection="1">
      <alignment vertical="center"/>
    </xf>
    <xf numFmtId="0" fontId="7" fillId="7" borderId="11" xfId="3" applyFont="1" applyFill="1" applyBorder="1" applyAlignment="1" applyProtection="1">
      <alignment horizontal="right" vertical="center"/>
    </xf>
    <xf numFmtId="0" fontId="7" fillId="7" borderId="45" xfId="3" applyFont="1" applyFill="1" applyBorder="1" applyAlignment="1" applyProtection="1">
      <alignment horizontal="right" vertical="center"/>
    </xf>
    <xf numFmtId="0" fontId="7" fillId="7" borderId="19" xfId="3" applyFont="1" applyFill="1" applyBorder="1" applyAlignment="1" applyProtection="1">
      <alignment horizontal="center" vertical="center"/>
    </xf>
    <xf numFmtId="0" fontId="5" fillId="0" borderId="15" xfId="3" applyFont="1" applyBorder="1" applyAlignment="1" applyProtection="1">
      <alignment horizontal="center" vertical="center"/>
    </xf>
    <xf numFmtId="0" fontId="5" fillId="0" borderId="13" xfId="3" applyFont="1" applyBorder="1" applyAlignment="1" applyProtection="1">
      <alignment horizontal="center" vertical="center"/>
    </xf>
    <xf numFmtId="0" fontId="5" fillId="0" borderId="17" xfId="3" applyFont="1" applyBorder="1" applyAlignment="1" applyProtection="1">
      <alignment horizontal="left" vertical="center"/>
    </xf>
    <xf numFmtId="0" fontId="7" fillId="0" borderId="8" xfId="3" applyFont="1" applyBorder="1" applyAlignment="1" applyProtection="1">
      <alignment horizontal="right" vertical="center"/>
    </xf>
    <xf numFmtId="0" fontId="7" fillId="0" borderId="44" xfId="3" applyFont="1" applyBorder="1" applyAlignment="1" applyProtection="1">
      <alignment horizontal="right" vertical="center"/>
    </xf>
    <xf numFmtId="0" fontId="7" fillId="0" borderId="18" xfId="3" applyFont="1" applyBorder="1" applyAlignment="1" applyProtection="1">
      <alignment horizontal="center" vertical="center"/>
    </xf>
    <xf numFmtId="0" fontId="0" fillId="0" borderId="0" xfId="0" applyAlignment="1" applyProtection="1">
      <alignment horizontal="center" vertical="center"/>
    </xf>
    <xf numFmtId="0" fontId="5" fillId="0" borderId="0" xfId="3" applyFont="1" applyAlignment="1" applyProtection="1">
      <alignment horizontal="center" vertical="center"/>
    </xf>
    <xf numFmtId="0" fontId="0" fillId="0" borderId="1" xfId="0" applyBorder="1" applyAlignment="1" applyProtection="1">
      <alignment horizontal="center" vertical="center"/>
    </xf>
    <xf numFmtId="0" fontId="2" fillId="0" borderId="0" xfId="3" applyAlignment="1" applyProtection="1">
      <alignment horizontal="center" vertical="center"/>
    </xf>
    <xf numFmtId="0" fontId="5" fillId="0" borderId="0" xfId="3" applyFont="1" applyAlignment="1" applyProtection="1">
      <alignment vertical="center"/>
    </xf>
    <xf numFmtId="0" fontId="2" fillId="0" borderId="1" xfId="3" applyBorder="1" applyAlignment="1" applyProtection="1">
      <alignment horizontal="center" vertical="center"/>
    </xf>
    <xf numFmtId="0" fontId="7" fillId="0" borderId="8" xfId="3" applyFont="1" applyBorder="1" applyAlignment="1" applyProtection="1">
      <alignment vertical="center"/>
    </xf>
    <xf numFmtId="0" fontId="7" fillId="0" borderId="1" xfId="3" applyFont="1" applyBorder="1" applyAlignment="1" applyProtection="1">
      <alignment vertical="center"/>
    </xf>
    <xf numFmtId="0" fontId="7" fillId="0" borderId="46" xfId="3" applyFont="1" applyBorder="1" applyAlignment="1" applyProtection="1">
      <alignment vertical="center"/>
    </xf>
    <xf numFmtId="0" fontId="7" fillId="0" borderId="1" xfId="3" applyFont="1" applyBorder="1" applyAlignment="1" applyProtection="1">
      <alignment horizontal="right" vertical="center"/>
    </xf>
    <xf numFmtId="0" fontId="7" fillId="0" borderId="47" xfId="3" applyFont="1" applyBorder="1" applyAlignment="1" applyProtection="1">
      <alignment vertical="center"/>
    </xf>
    <xf numFmtId="0" fontId="7" fillId="0" borderId="3" xfId="3" applyFont="1" applyBorder="1" applyAlignment="1" applyProtection="1">
      <alignment horizontal="right" vertical="center"/>
    </xf>
    <xf numFmtId="0" fontId="7" fillId="0" borderId="3" xfId="3" applyFont="1" applyBorder="1" applyAlignment="1" applyProtection="1">
      <alignment vertical="center"/>
    </xf>
    <xf numFmtId="0" fontId="7" fillId="0" borderId="48" xfId="3" applyFont="1" applyBorder="1" applyAlignment="1" applyProtection="1">
      <alignment vertical="center"/>
    </xf>
    <xf numFmtId="0" fontId="7" fillId="0" borderId="49" xfId="3" applyFont="1" applyBorder="1" applyAlignment="1" applyProtection="1">
      <alignment horizontal="center" vertical="center"/>
    </xf>
    <xf numFmtId="0" fontId="5" fillId="0" borderId="50" xfId="3" applyFont="1" applyBorder="1" applyAlignment="1" applyProtection="1">
      <alignment vertical="center"/>
    </xf>
    <xf numFmtId="0" fontId="7" fillId="0" borderId="51" xfId="3" applyFont="1" applyBorder="1" applyAlignment="1" applyProtection="1">
      <alignment vertical="center"/>
    </xf>
    <xf numFmtId="0" fontId="7" fillId="0" borderId="52" xfId="3" applyFont="1" applyBorder="1" applyAlignment="1" applyProtection="1">
      <alignment horizontal="center" vertical="center"/>
    </xf>
    <xf numFmtId="0" fontId="5" fillId="0" borderId="47" xfId="3" applyFont="1" applyBorder="1" applyAlignment="1" applyProtection="1">
      <alignment vertical="center"/>
    </xf>
    <xf numFmtId="0" fontId="7" fillId="0" borderId="47" xfId="3" applyFont="1" applyBorder="1" applyAlignment="1" applyProtection="1">
      <alignment horizontal="center" vertical="center"/>
    </xf>
    <xf numFmtId="0" fontId="5" fillId="0" borderId="43" xfId="3" applyFont="1" applyBorder="1" applyAlignment="1" applyProtection="1">
      <alignment vertical="center"/>
    </xf>
    <xf numFmtId="0" fontId="7" fillId="0" borderId="10" xfId="3" applyFont="1" applyBorder="1" applyAlignment="1" applyProtection="1">
      <alignment vertical="center"/>
    </xf>
    <xf numFmtId="0" fontId="7" fillId="0" borderId="19" xfId="3" applyFont="1" applyBorder="1" applyAlignment="1" applyProtection="1">
      <alignment horizontal="center" vertical="center"/>
    </xf>
    <xf numFmtId="0" fontId="5" fillId="0" borderId="0" xfId="3" applyFont="1" applyFill="1" applyBorder="1" applyAlignment="1" applyProtection="1">
      <alignment horizontal="center" vertical="center"/>
    </xf>
    <xf numFmtId="0" fontId="7" fillId="0" borderId="2" xfId="3" applyFont="1" applyBorder="1" applyAlignment="1" applyProtection="1">
      <alignment vertical="center"/>
    </xf>
    <xf numFmtId="0" fontId="7" fillId="0" borderId="4" xfId="3" applyFont="1" applyBorder="1" applyAlignment="1" applyProtection="1">
      <alignment horizontal="center" vertical="center"/>
    </xf>
    <xf numFmtId="0" fontId="5" fillId="0" borderId="53" xfId="3" applyFont="1" applyFill="1" applyBorder="1" applyAlignment="1" applyProtection="1">
      <alignment vertical="center"/>
    </xf>
    <xf numFmtId="0" fontId="5" fillId="0" borderId="53" xfId="3" applyFont="1" applyFill="1" applyBorder="1" applyAlignment="1" applyProtection="1">
      <alignment horizontal="center" vertical="center"/>
    </xf>
    <xf numFmtId="0" fontId="5" fillId="0" borderId="19" xfId="3" applyFont="1" applyBorder="1" applyAlignment="1" applyProtection="1">
      <alignment vertical="center"/>
    </xf>
    <xf numFmtId="0" fontId="2" fillId="0" borderId="54" xfId="3" applyBorder="1" applyAlignment="1" applyProtection="1">
      <alignment horizontal="center" vertical="center"/>
    </xf>
    <xf numFmtId="0" fontId="0" fillId="0" borderId="0" xfId="0" applyFont="1" applyAlignment="1" applyProtection="1">
      <alignment vertical="center"/>
      <protection locked="0"/>
    </xf>
    <xf numFmtId="0" fontId="12" fillId="0" borderId="55" xfId="3" applyFont="1" applyFill="1" applyBorder="1" applyAlignment="1" applyProtection="1">
      <alignment vertical="center"/>
      <protection locked="0"/>
    </xf>
    <xf numFmtId="0" fontId="10" fillId="0" borderId="56" xfId="3" applyFont="1" applyFill="1" applyBorder="1" applyAlignment="1" applyProtection="1">
      <alignment vertical="center"/>
      <protection locked="0"/>
    </xf>
    <xf numFmtId="0" fontId="2" fillId="0" borderId="0" xfId="3" applyAlignment="1" applyProtection="1">
      <alignment vertical="center"/>
      <protection locked="0"/>
    </xf>
    <xf numFmtId="0" fontId="0" fillId="0" borderId="0" xfId="0" applyAlignment="1" applyProtection="1">
      <alignment vertical="center"/>
      <protection locked="0"/>
    </xf>
    <xf numFmtId="0" fontId="11" fillId="0" borderId="57" xfId="3" applyFont="1" applyBorder="1" applyAlignment="1" applyProtection="1">
      <alignment horizontal="center" vertical="center"/>
      <protection locked="0"/>
    </xf>
    <xf numFmtId="0" fontId="38" fillId="0" borderId="58" xfId="0" applyFont="1" applyBorder="1" applyAlignment="1" applyProtection="1">
      <alignment horizontal="center" vertical="center"/>
      <protection locked="0"/>
    </xf>
    <xf numFmtId="0" fontId="16" fillId="0" borderId="0" xfId="3" applyFont="1" applyBorder="1" applyAlignment="1" applyProtection="1">
      <alignment horizontal="left" vertical="center"/>
      <protection locked="0"/>
    </xf>
    <xf numFmtId="0" fontId="4" fillId="0" borderId="59" xfId="3" applyFont="1" applyBorder="1" applyAlignment="1" applyProtection="1">
      <alignment horizontal="center" vertical="center"/>
      <protection locked="0"/>
    </xf>
    <xf numFmtId="0" fontId="5" fillId="0" borderId="60" xfId="3" applyFont="1" applyBorder="1" applyAlignment="1" applyProtection="1">
      <alignment horizontal="right" vertical="center"/>
      <protection locked="0"/>
    </xf>
    <xf numFmtId="0" fontId="5" fillId="0" borderId="0" xfId="3" applyFont="1" applyBorder="1" applyAlignment="1" applyProtection="1">
      <alignment vertical="center"/>
      <protection locked="0"/>
    </xf>
    <xf numFmtId="0" fontId="4" fillId="0" borderId="61" xfId="3" applyFont="1" applyBorder="1" applyAlignment="1" applyProtection="1">
      <alignment horizontal="center" vertical="center"/>
      <protection locked="0"/>
    </xf>
    <xf numFmtId="0" fontId="5" fillId="0" borderId="9" xfId="3" applyFont="1" applyBorder="1" applyAlignment="1" applyProtection="1">
      <alignment horizontal="right" vertical="center"/>
      <protection locked="0"/>
    </xf>
    <xf numFmtId="0" fontId="5" fillId="0" borderId="61" xfId="3" applyFont="1" applyBorder="1" applyAlignment="1" applyProtection="1">
      <alignment horizontal="center" vertical="center"/>
      <protection locked="0"/>
    </xf>
    <xf numFmtId="0" fontId="5" fillId="0" borderId="9" xfId="3" applyNumberFormat="1" applyFont="1" applyBorder="1" applyAlignment="1" applyProtection="1">
      <alignment horizontal="right" vertical="center"/>
      <protection locked="0"/>
    </xf>
    <xf numFmtId="0" fontId="5" fillId="0" borderId="62" xfId="3" applyFont="1" applyBorder="1" applyAlignment="1" applyProtection="1">
      <alignment horizontal="center" vertical="center"/>
      <protection locked="0"/>
    </xf>
    <xf numFmtId="0" fontId="5" fillId="0" borderId="63" xfId="3" applyFont="1" applyBorder="1" applyAlignment="1" applyProtection="1">
      <alignment horizontal="center" vertical="center"/>
      <protection locked="0"/>
    </xf>
    <xf numFmtId="0" fontId="0" fillId="0" borderId="63" xfId="0" applyBorder="1" applyAlignment="1" applyProtection="1">
      <alignment vertical="center"/>
      <protection locked="0"/>
    </xf>
    <xf numFmtId="0" fontId="5" fillId="0" borderId="45" xfId="3" applyFont="1" applyBorder="1" applyAlignment="1" applyProtection="1">
      <alignment horizontal="right" vertical="center"/>
      <protection locked="0"/>
    </xf>
    <xf numFmtId="0" fontId="5" fillId="0" borderId="45" xfId="3" applyFont="1" applyBorder="1" applyAlignment="1" applyProtection="1">
      <alignment vertical="center"/>
      <protection locked="0"/>
    </xf>
    <xf numFmtId="0" fontId="5" fillId="0" borderId="12" xfId="3" applyFont="1" applyBorder="1" applyAlignment="1" applyProtection="1">
      <alignment vertical="center"/>
      <protection locked="0"/>
    </xf>
    <xf numFmtId="0" fontId="4" fillId="0" borderId="0" xfId="3" applyFont="1" applyBorder="1" applyAlignment="1" applyProtection="1">
      <alignment horizontal="left" vertical="center"/>
      <protection locked="0"/>
    </xf>
    <xf numFmtId="0" fontId="0" fillId="0" borderId="0" xfId="0" applyAlignment="1" applyProtection="1">
      <alignment horizontal="center" vertical="center"/>
      <protection locked="0"/>
    </xf>
    <xf numFmtId="0" fontId="7" fillId="2" borderId="11" xfId="3" applyFont="1" applyFill="1" applyBorder="1" applyAlignment="1" applyProtection="1">
      <alignment horizontal="center" vertical="center" wrapText="1"/>
      <protection locked="0"/>
    </xf>
    <xf numFmtId="0" fontId="7" fillId="2" borderId="10" xfId="3" applyFont="1" applyFill="1" applyBorder="1" applyAlignment="1" applyProtection="1">
      <alignment horizontal="center" vertical="center" wrapText="1"/>
      <protection locked="0"/>
    </xf>
    <xf numFmtId="0" fontId="5" fillId="2" borderId="12" xfId="3" applyFont="1" applyFill="1" applyBorder="1" applyAlignment="1" applyProtection="1">
      <alignment horizontal="center" vertical="center"/>
      <protection locked="0"/>
    </xf>
    <xf numFmtId="0" fontId="5" fillId="2" borderId="10" xfId="3" applyFont="1" applyFill="1" applyBorder="1" applyAlignment="1" applyProtection="1">
      <alignment horizontal="center" vertical="center"/>
      <protection locked="0"/>
    </xf>
    <xf numFmtId="0" fontId="2" fillId="0" borderId="1" xfId="3" applyBorder="1" applyAlignment="1" applyProtection="1">
      <alignment horizontal="center" vertical="center"/>
      <protection locked="0"/>
    </xf>
    <xf numFmtId="0" fontId="5" fillId="0" borderId="0" xfId="3" applyFont="1" applyFill="1" applyBorder="1" applyAlignment="1" applyProtection="1">
      <alignment horizontal="center" vertical="center"/>
      <protection locked="0"/>
    </xf>
    <xf numFmtId="0" fontId="7" fillId="0" borderId="0" xfId="3" applyFont="1" applyFill="1" applyBorder="1" applyAlignment="1" applyProtection="1">
      <alignment vertical="center"/>
      <protection locked="0"/>
    </xf>
    <xf numFmtId="0" fontId="7" fillId="0" borderId="0" xfId="3" applyFont="1" applyFill="1" applyBorder="1" applyAlignment="1" applyProtection="1">
      <alignment horizontal="center" vertical="center"/>
      <protection locked="0"/>
    </xf>
    <xf numFmtId="0" fontId="5" fillId="0" borderId="0" xfId="3" applyFont="1" applyFill="1" applyBorder="1" applyAlignment="1" applyProtection="1">
      <alignment vertical="center"/>
      <protection locked="0"/>
    </xf>
    <xf numFmtId="0" fontId="36" fillId="8" borderId="66" xfId="0" quotePrefix="1" applyFont="1" applyFill="1" applyBorder="1" applyAlignment="1">
      <alignment horizontal="center" vertical="center"/>
    </xf>
    <xf numFmtId="0" fontId="38" fillId="8" borderId="67" xfId="0" applyFont="1" applyFill="1" applyBorder="1" applyAlignment="1">
      <alignment horizontal="center" vertical="center"/>
    </xf>
    <xf numFmtId="0" fontId="46" fillId="8" borderId="68" xfId="0" applyFont="1" applyFill="1" applyBorder="1" applyAlignment="1">
      <alignment horizontal="center" vertical="center"/>
    </xf>
    <xf numFmtId="0" fontId="12" fillId="9" borderId="69" xfId="3" applyFont="1" applyFill="1" applyBorder="1" applyAlignment="1" applyProtection="1">
      <alignment horizontal="center" vertical="center"/>
      <protection locked="0"/>
    </xf>
    <xf numFmtId="0" fontId="12" fillId="9" borderId="13" xfId="3" applyFont="1" applyFill="1" applyBorder="1" applyAlignment="1" applyProtection="1">
      <alignment horizontal="center" vertical="center"/>
      <protection locked="0"/>
    </xf>
    <xf numFmtId="0" fontId="38" fillId="9" borderId="13" xfId="0" applyFont="1" applyFill="1" applyBorder="1" applyAlignment="1" applyProtection="1">
      <alignment horizontal="center" vertical="center"/>
      <protection locked="0"/>
    </xf>
    <xf numFmtId="0" fontId="5" fillId="9" borderId="70" xfId="3" applyFont="1" applyFill="1" applyBorder="1" applyAlignment="1" applyProtection="1">
      <alignment horizontal="right" vertical="center"/>
      <protection locked="0"/>
    </xf>
    <xf numFmtId="0" fontId="5" fillId="9" borderId="71" xfId="3" applyFont="1" applyFill="1" applyBorder="1" applyAlignment="1" applyProtection="1">
      <alignment horizontal="right" vertical="center"/>
      <protection locked="0"/>
    </xf>
    <xf numFmtId="0" fontId="5" fillId="9" borderId="72" xfId="3" applyFont="1" applyFill="1" applyBorder="1" applyAlignment="1" applyProtection="1">
      <alignment horizontal="right" vertical="center"/>
      <protection locked="0"/>
    </xf>
    <xf numFmtId="0" fontId="5" fillId="9" borderId="73" xfId="3" applyFont="1" applyFill="1" applyBorder="1" applyAlignment="1" applyProtection="1">
      <alignment horizontal="right" vertical="center"/>
      <protection locked="0"/>
    </xf>
    <xf numFmtId="0" fontId="5" fillId="9" borderId="74" xfId="3" applyFont="1" applyFill="1" applyBorder="1" applyAlignment="1" applyProtection="1">
      <alignment horizontal="center" vertical="center"/>
      <protection locked="0"/>
    </xf>
    <xf numFmtId="0" fontId="7" fillId="9" borderId="75" xfId="3" applyFont="1" applyFill="1" applyBorder="1" applyAlignment="1" applyProtection="1">
      <alignment horizontal="center" vertical="center"/>
      <protection locked="0"/>
    </xf>
    <xf numFmtId="0" fontId="7" fillId="9" borderId="5" xfId="3" applyFont="1" applyFill="1" applyBorder="1" applyAlignment="1" applyProtection="1">
      <alignment vertical="center"/>
      <protection locked="0"/>
    </xf>
    <xf numFmtId="0" fontId="7" fillId="9" borderId="76" xfId="3" applyFont="1" applyFill="1" applyBorder="1" applyAlignment="1" applyProtection="1">
      <alignment vertical="center"/>
      <protection locked="0"/>
    </xf>
    <xf numFmtId="0" fontId="7" fillId="9" borderId="75" xfId="3" applyFont="1" applyFill="1" applyBorder="1" applyAlignment="1" applyProtection="1">
      <alignment vertical="center"/>
      <protection locked="0"/>
    </xf>
    <xf numFmtId="0" fontId="5" fillId="9" borderId="75" xfId="3" applyFont="1" applyFill="1" applyBorder="1" applyAlignment="1" applyProtection="1">
      <alignment horizontal="center" vertical="center"/>
      <protection locked="0"/>
    </xf>
    <xf numFmtId="0" fontId="7" fillId="10" borderId="10" xfId="3" applyFont="1" applyFill="1" applyBorder="1" applyAlignment="1" applyProtection="1">
      <alignment horizontal="center" vertical="center" wrapText="1"/>
      <protection locked="0"/>
    </xf>
    <xf numFmtId="0" fontId="7" fillId="10" borderId="19" xfId="3" applyFont="1" applyFill="1" applyBorder="1" applyAlignment="1" applyProtection="1">
      <alignment horizontal="center" vertical="center" wrapText="1"/>
      <protection locked="0"/>
    </xf>
    <xf numFmtId="0" fontId="7" fillId="10" borderId="2" xfId="3" applyFont="1" applyFill="1" applyBorder="1" applyAlignment="1" applyProtection="1">
      <alignment vertical="center"/>
      <protection locked="0"/>
    </xf>
    <xf numFmtId="0" fontId="7" fillId="10" borderId="4" xfId="3" applyFont="1" applyFill="1" applyBorder="1" applyAlignment="1" applyProtection="1">
      <alignment vertical="center"/>
      <protection locked="0"/>
    </xf>
    <xf numFmtId="0" fontId="7" fillId="10" borderId="1" xfId="3" applyFont="1" applyFill="1" applyBorder="1" applyAlignment="1" applyProtection="1">
      <alignment vertical="center"/>
      <protection locked="0"/>
    </xf>
    <xf numFmtId="0" fontId="7" fillId="10" borderId="18" xfId="3" applyFont="1" applyFill="1" applyBorder="1" applyAlignment="1" applyProtection="1">
      <alignment vertical="center"/>
      <protection locked="0"/>
    </xf>
    <xf numFmtId="0" fontId="7" fillId="10" borderId="10" xfId="3" applyFont="1" applyFill="1" applyBorder="1" applyAlignment="1" applyProtection="1">
      <alignment vertical="center"/>
      <protection locked="0"/>
    </xf>
    <xf numFmtId="0" fontId="7" fillId="10" borderId="19" xfId="3" applyFont="1" applyFill="1" applyBorder="1" applyAlignment="1" applyProtection="1">
      <alignment vertical="center"/>
      <protection locked="0"/>
    </xf>
    <xf numFmtId="0" fontId="5" fillId="10" borderId="10" xfId="3" applyFont="1" applyFill="1" applyBorder="1" applyAlignment="1" applyProtection="1">
      <alignment horizontal="center" vertical="center"/>
      <protection locked="0"/>
    </xf>
    <xf numFmtId="0" fontId="5" fillId="10" borderId="62" xfId="3" applyFont="1" applyFill="1" applyBorder="1" applyAlignment="1" applyProtection="1">
      <alignment horizontal="center" vertical="center"/>
      <protection locked="0"/>
    </xf>
    <xf numFmtId="0" fontId="7" fillId="10" borderId="77" xfId="3" quotePrefix="1" applyFont="1" applyFill="1" applyBorder="1" applyAlignment="1" applyProtection="1">
      <alignment vertical="center"/>
      <protection locked="0"/>
    </xf>
    <xf numFmtId="0" fontId="7" fillId="10" borderId="72" xfId="3" applyFont="1" applyFill="1" applyBorder="1" applyAlignment="1" applyProtection="1">
      <alignment vertical="center"/>
      <protection locked="0"/>
    </xf>
    <xf numFmtId="0" fontId="7" fillId="10" borderId="62" xfId="3" applyFont="1" applyFill="1" applyBorder="1" applyAlignment="1" applyProtection="1">
      <alignment vertical="center"/>
      <protection locked="0"/>
    </xf>
    <xf numFmtId="0" fontId="38" fillId="9" borderId="67" xfId="0" applyFont="1" applyFill="1" applyBorder="1" applyAlignment="1">
      <alignment horizontal="center" vertical="center"/>
    </xf>
    <xf numFmtId="0" fontId="46" fillId="9" borderId="68" xfId="0" applyFont="1" applyFill="1" applyBorder="1" applyAlignment="1">
      <alignment horizontal="center" vertical="center"/>
    </xf>
    <xf numFmtId="0" fontId="38" fillId="10" borderId="67" xfId="0" applyFont="1" applyFill="1" applyBorder="1" applyAlignment="1">
      <alignment horizontal="center" vertical="center"/>
    </xf>
    <xf numFmtId="0" fontId="46" fillId="10" borderId="68" xfId="0" applyFont="1" applyFill="1" applyBorder="1" applyAlignment="1">
      <alignment horizontal="center" vertical="center"/>
    </xf>
    <xf numFmtId="0" fontId="36" fillId="10" borderId="80" xfId="0" quotePrefix="1" applyFont="1" applyFill="1" applyBorder="1" applyAlignment="1">
      <alignment horizontal="center" vertical="center"/>
    </xf>
    <xf numFmtId="0" fontId="36" fillId="10" borderId="66" xfId="0" quotePrefix="1" applyFont="1" applyFill="1" applyBorder="1" applyAlignment="1">
      <alignment horizontal="center" vertical="center"/>
    </xf>
    <xf numFmtId="0" fontId="38" fillId="10" borderId="81" xfId="0" applyFont="1" applyFill="1" applyBorder="1" applyAlignment="1">
      <alignment horizontal="center" vertical="center"/>
    </xf>
    <xf numFmtId="0" fontId="46" fillId="10" borderId="82" xfId="0" applyFont="1" applyFill="1" applyBorder="1" applyAlignment="1">
      <alignment horizontal="center" vertical="center"/>
    </xf>
    <xf numFmtId="0" fontId="36" fillId="9" borderId="80" xfId="0" quotePrefix="1" applyFont="1" applyFill="1" applyBorder="1" applyAlignment="1">
      <alignment horizontal="center" vertical="center"/>
    </xf>
    <xf numFmtId="0" fontId="36" fillId="9" borderId="66" xfId="0" quotePrefix="1" applyFont="1" applyFill="1" applyBorder="1" applyAlignment="1">
      <alignment horizontal="center" vertical="center"/>
    </xf>
    <xf numFmtId="0" fontId="38" fillId="9" borderId="81" xfId="0" applyFont="1" applyFill="1" applyBorder="1" applyAlignment="1">
      <alignment horizontal="center" vertical="center"/>
    </xf>
    <xf numFmtId="0" fontId="46" fillId="9" borderId="82" xfId="0" applyFont="1" applyFill="1" applyBorder="1" applyAlignment="1">
      <alignment horizontal="center" vertical="center"/>
    </xf>
    <xf numFmtId="0" fontId="36" fillId="8" borderId="85" xfId="0" quotePrefix="1" applyFont="1" applyFill="1" applyBorder="1" applyAlignment="1">
      <alignment horizontal="center" vertical="center"/>
    </xf>
    <xf numFmtId="0" fontId="38" fillId="8" borderId="81" xfId="0" applyFont="1" applyFill="1" applyBorder="1" applyAlignment="1">
      <alignment horizontal="center" vertical="center"/>
    </xf>
    <xf numFmtId="0" fontId="46" fillId="8" borderId="82" xfId="0" applyFont="1" applyFill="1" applyBorder="1" applyAlignment="1">
      <alignment horizontal="center" vertical="center"/>
    </xf>
    <xf numFmtId="0" fontId="46" fillId="9" borderId="81" xfId="0" applyFont="1" applyFill="1" applyBorder="1" applyAlignment="1">
      <alignment horizontal="center" vertical="center"/>
    </xf>
    <xf numFmtId="0" fontId="46" fillId="9" borderId="86" xfId="0" applyFont="1" applyFill="1" applyBorder="1" applyAlignment="1">
      <alignment horizontal="center" vertical="center"/>
    </xf>
    <xf numFmtId="0" fontId="46" fillId="9" borderId="87" xfId="0" applyFont="1" applyFill="1" applyBorder="1" applyAlignment="1">
      <alignment horizontal="center" vertical="center"/>
    </xf>
    <xf numFmtId="0" fontId="46" fillId="9" borderId="88" xfId="0" applyFont="1" applyFill="1" applyBorder="1" applyAlignment="1">
      <alignment horizontal="center" vertical="center"/>
    </xf>
    <xf numFmtId="0" fontId="46" fillId="9" borderId="67" xfId="0" applyFont="1" applyFill="1" applyBorder="1" applyAlignment="1">
      <alignment horizontal="center" vertical="center"/>
    </xf>
    <xf numFmtId="0" fontId="46" fillId="9" borderId="89" xfId="0" applyFont="1" applyFill="1" applyBorder="1" applyAlignment="1">
      <alignment horizontal="center" vertical="center"/>
    </xf>
    <xf numFmtId="0" fontId="38" fillId="9" borderId="82" xfId="0" applyFont="1" applyFill="1" applyBorder="1" applyAlignment="1">
      <alignment horizontal="center" vertical="center"/>
    </xf>
    <xf numFmtId="0" fontId="38" fillId="9" borderId="88" xfId="0" applyFont="1" applyFill="1" applyBorder="1" applyAlignment="1">
      <alignment horizontal="center" vertical="center"/>
    </xf>
    <xf numFmtId="0" fontId="38" fillId="9" borderId="86" xfId="0" applyFont="1" applyFill="1" applyBorder="1" applyAlignment="1">
      <alignment horizontal="center" vertical="center"/>
    </xf>
    <xf numFmtId="0" fontId="46" fillId="9" borderId="90" xfId="0" applyFont="1" applyFill="1" applyBorder="1" applyAlignment="1">
      <alignment horizontal="center" vertical="center"/>
    </xf>
    <xf numFmtId="0" fontId="46" fillId="9" borderId="91" xfId="0" applyFont="1" applyFill="1" applyBorder="1" applyAlignment="1">
      <alignment horizontal="center" vertical="center"/>
    </xf>
    <xf numFmtId="0" fontId="46" fillId="10" borderId="87" xfId="0" applyFont="1" applyFill="1" applyBorder="1" applyAlignment="1">
      <alignment horizontal="center" vertical="center"/>
    </xf>
    <xf numFmtId="0" fontId="46" fillId="10" borderId="67" xfId="0" applyFont="1" applyFill="1" applyBorder="1" applyAlignment="1">
      <alignment horizontal="center" vertical="center"/>
    </xf>
    <xf numFmtId="0" fontId="38" fillId="10" borderId="82" xfId="0" applyFont="1" applyFill="1" applyBorder="1" applyAlignment="1">
      <alignment horizontal="center" vertical="center"/>
    </xf>
    <xf numFmtId="0" fontId="38" fillId="10" borderId="91" xfId="0" applyFont="1" applyFill="1" applyBorder="1" applyAlignment="1">
      <alignment horizontal="center" vertical="center"/>
    </xf>
    <xf numFmtId="0" fontId="46" fillId="10" borderId="81" xfId="0" applyFont="1" applyFill="1" applyBorder="1" applyAlignment="1">
      <alignment horizontal="center" vertical="center"/>
    </xf>
    <xf numFmtId="0" fontId="46" fillId="10" borderId="89" xfId="0" applyFont="1" applyFill="1" applyBorder="1" applyAlignment="1">
      <alignment horizontal="center" vertical="center"/>
    </xf>
    <xf numFmtId="0" fontId="46" fillId="10" borderId="91" xfId="0" applyFont="1" applyFill="1" applyBorder="1" applyAlignment="1">
      <alignment horizontal="center" vertical="center"/>
    </xf>
    <xf numFmtId="0" fontId="38" fillId="10" borderId="90" xfId="0" applyFont="1" applyFill="1" applyBorder="1" applyAlignment="1">
      <alignment horizontal="center" vertical="center"/>
    </xf>
    <xf numFmtId="0" fontId="46" fillId="10" borderId="90" xfId="0" applyFont="1" applyFill="1" applyBorder="1" applyAlignment="1">
      <alignment horizontal="center" vertical="center"/>
    </xf>
    <xf numFmtId="0" fontId="38" fillId="10" borderId="86" xfId="0" applyFont="1" applyFill="1" applyBorder="1" applyAlignment="1">
      <alignment horizontal="center" vertical="center"/>
    </xf>
    <xf numFmtId="0" fontId="46" fillId="10" borderId="86" xfId="0" applyFont="1" applyFill="1" applyBorder="1" applyAlignment="1">
      <alignment horizontal="center" vertical="center"/>
    </xf>
    <xf numFmtId="0" fontId="38" fillId="10" borderId="88" xfId="0" applyFont="1" applyFill="1" applyBorder="1" applyAlignment="1">
      <alignment horizontal="center" vertical="center"/>
    </xf>
    <xf numFmtId="0" fontId="46" fillId="10" borderId="88" xfId="0" applyFont="1" applyFill="1" applyBorder="1" applyAlignment="1">
      <alignment horizontal="center" vertical="center"/>
    </xf>
    <xf numFmtId="0" fontId="38" fillId="8" borderId="82" xfId="0" applyFont="1" applyFill="1" applyBorder="1" applyAlignment="1">
      <alignment horizontal="center" vertical="center"/>
    </xf>
    <xf numFmtId="0" fontId="38" fillId="8" borderId="87" xfId="0" applyFont="1" applyFill="1" applyBorder="1" applyAlignment="1">
      <alignment horizontal="center" vertical="center"/>
    </xf>
    <xf numFmtId="0" fontId="46" fillId="8" borderId="87" xfId="0" applyFont="1" applyFill="1" applyBorder="1" applyAlignment="1">
      <alignment horizontal="center" vertical="center"/>
    </xf>
    <xf numFmtId="0" fontId="38" fillId="10" borderId="87" xfId="0" applyFont="1" applyFill="1" applyBorder="1" applyAlignment="1">
      <alignment horizontal="center" vertical="center"/>
    </xf>
    <xf numFmtId="0" fontId="38" fillId="8" borderId="86" xfId="0" applyFont="1" applyFill="1" applyBorder="1" applyAlignment="1">
      <alignment horizontal="center" vertical="center"/>
    </xf>
    <xf numFmtId="0" fontId="46" fillId="8" borderId="86" xfId="0" applyFont="1" applyFill="1" applyBorder="1" applyAlignment="1">
      <alignment horizontal="center" vertical="center"/>
    </xf>
    <xf numFmtId="0" fontId="46" fillId="8" borderId="81" xfId="0" applyFont="1" applyFill="1" applyBorder="1" applyAlignment="1">
      <alignment horizontal="center" vertical="center"/>
    </xf>
    <xf numFmtId="0" fontId="38" fillId="9" borderId="91" xfId="0" applyFont="1" applyFill="1" applyBorder="1" applyAlignment="1">
      <alignment horizontal="center" vertical="center"/>
    </xf>
    <xf numFmtId="0" fontId="38" fillId="9" borderId="90" xfId="0" applyFont="1" applyFill="1" applyBorder="1" applyAlignment="1">
      <alignment horizontal="center" vertical="center"/>
    </xf>
    <xf numFmtId="0" fontId="38" fillId="9" borderId="92" xfId="0" applyFont="1" applyFill="1" applyBorder="1" applyAlignment="1">
      <alignment horizontal="center" vertical="center"/>
    </xf>
    <xf numFmtId="0" fontId="38" fillId="10" borderId="92" xfId="0" applyFont="1" applyFill="1" applyBorder="1" applyAlignment="1">
      <alignment horizontal="center" vertical="center"/>
    </xf>
    <xf numFmtId="0" fontId="47" fillId="9" borderId="93" xfId="0" applyFont="1" applyFill="1" applyBorder="1" applyAlignment="1">
      <alignment horizontal="center" vertical="center"/>
    </xf>
    <xf numFmtId="0" fontId="47" fillId="10" borderId="93" xfId="0" applyFont="1" applyFill="1" applyBorder="1" applyAlignment="1">
      <alignment horizontal="center" vertical="center"/>
    </xf>
    <xf numFmtId="0" fontId="38" fillId="11" borderId="94" xfId="0" applyFont="1" applyFill="1" applyBorder="1" applyAlignment="1">
      <alignment horizontal="center" vertical="center"/>
    </xf>
    <xf numFmtId="0" fontId="38" fillId="11" borderId="18" xfId="0" applyFont="1" applyFill="1" applyBorder="1" applyAlignment="1">
      <alignment horizontal="center" vertical="center"/>
    </xf>
    <xf numFmtId="0" fontId="38" fillId="12" borderId="94" xfId="0" applyFont="1" applyFill="1" applyBorder="1" applyAlignment="1">
      <alignment horizontal="center" vertical="center"/>
    </xf>
    <xf numFmtId="0" fontId="38" fillId="12" borderId="18" xfId="0" applyFont="1" applyFill="1" applyBorder="1" applyAlignment="1">
      <alignment horizontal="center" vertical="center"/>
    </xf>
    <xf numFmtId="0" fontId="38" fillId="9" borderId="87" xfId="0" applyFont="1" applyFill="1" applyBorder="1" applyAlignment="1">
      <alignment horizontal="center" vertical="center"/>
    </xf>
    <xf numFmtId="0" fontId="38" fillId="8" borderId="91" xfId="0" applyFont="1" applyFill="1" applyBorder="1" applyAlignment="1">
      <alignment horizontal="center" vertical="center"/>
    </xf>
    <xf numFmtId="0" fontId="38" fillId="8" borderId="88" xfId="0" applyFont="1" applyFill="1" applyBorder="1" applyAlignment="1">
      <alignment horizontal="center" vertical="center"/>
    </xf>
    <xf numFmtId="0" fontId="38" fillId="8" borderId="90" xfId="0" applyFont="1" applyFill="1" applyBorder="1" applyAlignment="1">
      <alignment horizontal="center" vertical="center"/>
    </xf>
    <xf numFmtId="0" fontId="38" fillId="8" borderId="92" xfId="0" applyFont="1" applyFill="1" applyBorder="1" applyAlignment="1">
      <alignment horizontal="center" vertical="center"/>
    </xf>
    <xf numFmtId="0" fontId="47" fillId="8" borderId="93" xfId="0" applyFont="1" applyFill="1" applyBorder="1" applyAlignment="1">
      <alignment horizontal="center" vertical="center"/>
    </xf>
    <xf numFmtId="0" fontId="38" fillId="13" borderId="94" xfId="0" applyFont="1" applyFill="1" applyBorder="1" applyAlignment="1">
      <alignment horizontal="center" vertical="center"/>
    </xf>
    <xf numFmtId="0" fontId="38" fillId="13" borderId="18" xfId="0" applyFont="1" applyFill="1" applyBorder="1" applyAlignment="1">
      <alignment horizontal="center" vertical="center"/>
    </xf>
    <xf numFmtId="0" fontId="46" fillId="8" borderId="88" xfId="0" applyFont="1" applyFill="1" applyBorder="1" applyAlignment="1">
      <alignment horizontal="center" vertical="center"/>
    </xf>
    <xf numFmtId="0" fontId="46" fillId="8" borderId="67" xfId="0" applyFont="1" applyFill="1" applyBorder="1" applyAlignment="1">
      <alignment horizontal="center" vertical="center"/>
    </xf>
    <xf numFmtId="0" fontId="46" fillId="8" borderId="89" xfId="0" applyFont="1" applyFill="1" applyBorder="1" applyAlignment="1">
      <alignment horizontal="center" vertical="center"/>
    </xf>
    <xf numFmtId="0" fontId="46" fillId="8" borderId="90" xfId="0" applyFont="1" applyFill="1" applyBorder="1" applyAlignment="1">
      <alignment horizontal="center" vertical="center"/>
    </xf>
    <xf numFmtId="0" fontId="46" fillId="8" borderId="91" xfId="0" applyFont="1" applyFill="1" applyBorder="1" applyAlignment="1">
      <alignment horizontal="center" vertical="center"/>
    </xf>
    <xf numFmtId="0" fontId="31" fillId="0" borderId="0" xfId="0" applyFont="1" applyFill="1" applyAlignment="1">
      <alignment vertical="center" shrinkToFit="1"/>
    </xf>
    <xf numFmtId="38" fontId="39" fillId="0" borderId="0" xfId="2" applyFont="1">
      <alignment vertical="center"/>
    </xf>
    <xf numFmtId="0" fontId="49" fillId="0" borderId="30" xfId="0" applyFont="1" applyBorder="1" applyAlignment="1">
      <alignment horizontal="center" vertical="center"/>
    </xf>
    <xf numFmtId="0" fontId="39" fillId="0" borderId="0" xfId="0" applyFont="1" applyAlignment="1">
      <alignment horizontal="right" vertical="center"/>
    </xf>
    <xf numFmtId="0" fontId="33" fillId="0" borderId="0" xfId="0" applyFont="1" applyAlignment="1">
      <alignment horizontal="center" vertical="center"/>
    </xf>
    <xf numFmtId="0" fontId="39" fillId="0" borderId="38" xfId="0" applyFont="1" applyBorder="1" applyAlignment="1">
      <alignment horizontal="center" vertical="center"/>
    </xf>
    <xf numFmtId="0" fontId="37" fillId="0" borderId="115" xfId="0" applyFont="1" applyBorder="1" applyAlignment="1">
      <alignment horizontal="center" vertical="center"/>
    </xf>
    <xf numFmtId="0" fontId="37" fillId="0" borderId="36" xfId="0" applyFont="1" applyBorder="1" applyAlignment="1">
      <alignment horizontal="center" vertical="center"/>
    </xf>
    <xf numFmtId="0" fontId="37" fillId="0" borderId="39" xfId="0" applyFont="1" applyBorder="1" applyAlignment="1">
      <alignment horizontal="center" vertical="center"/>
    </xf>
    <xf numFmtId="0" fontId="37" fillId="0" borderId="116" xfId="0" applyFont="1" applyBorder="1" applyAlignment="1">
      <alignment horizontal="center" vertical="center"/>
    </xf>
    <xf numFmtId="0" fontId="37" fillId="0" borderId="42" xfId="0" applyFont="1" applyBorder="1" applyAlignment="1">
      <alignment horizontal="center" vertical="center"/>
    </xf>
    <xf numFmtId="0" fontId="38" fillId="0" borderId="36" xfId="0" applyFont="1" applyBorder="1" applyAlignment="1">
      <alignment horizontal="center" vertical="center"/>
    </xf>
    <xf numFmtId="0" fontId="38" fillId="0" borderId="39" xfId="0" applyFont="1" applyBorder="1" applyAlignment="1">
      <alignment horizontal="center" vertical="center"/>
    </xf>
    <xf numFmtId="0" fontId="37" fillId="1" borderId="44" xfId="0" applyFont="1" applyFill="1" applyBorder="1" applyAlignment="1">
      <alignment horizontal="center" vertical="center"/>
    </xf>
    <xf numFmtId="0" fontId="37" fillId="0" borderId="117" xfId="0" applyFont="1" applyBorder="1" applyAlignment="1">
      <alignment horizontal="center" vertical="center"/>
    </xf>
    <xf numFmtId="0" fontId="36" fillId="0" borderId="118" xfId="0" quotePrefix="1" applyFont="1" applyBorder="1" applyAlignment="1">
      <alignment horizontal="center" vertical="center"/>
    </xf>
    <xf numFmtId="0" fontId="36" fillId="0" borderId="121" xfId="0" quotePrefix="1" applyFont="1" applyBorder="1" applyAlignment="1">
      <alignment horizontal="center" vertical="center"/>
    </xf>
    <xf numFmtId="0" fontId="37" fillId="0" borderId="122" xfId="0" applyFont="1" applyBorder="1" applyAlignment="1">
      <alignment horizontal="center" vertical="center"/>
    </xf>
    <xf numFmtId="0" fontId="37" fillId="0" borderId="120" xfId="0" applyFont="1" applyBorder="1" applyAlignment="1">
      <alignment horizontal="center" vertical="center"/>
    </xf>
    <xf numFmtId="0" fontId="37" fillId="0" borderId="123" xfId="0" applyFont="1" applyBorder="1" applyAlignment="1">
      <alignment horizontal="center" vertical="center"/>
    </xf>
    <xf numFmtId="0" fontId="37" fillId="0" borderId="124" xfId="0" applyFont="1" applyBorder="1" applyAlignment="1">
      <alignment horizontal="center" vertical="center"/>
    </xf>
    <xf numFmtId="0" fontId="37" fillId="0" borderId="125" xfId="0" applyFont="1" applyBorder="1" applyAlignment="1">
      <alignment horizontal="center" vertical="center"/>
    </xf>
    <xf numFmtId="0" fontId="38" fillId="0" borderId="120" xfId="0" applyFont="1" applyBorder="1" applyAlignment="1">
      <alignment horizontal="center" vertical="center"/>
    </xf>
    <xf numFmtId="0" fontId="38" fillId="0" borderId="123" xfId="0" applyFont="1" applyBorder="1" applyAlignment="1">
      <alignment horizontal="center" vertical="center"/>
    </xf>
    <xf numFmtId="0" fontId="37" fillId="1" borderId="76" xfId="0" applyFont="1" applyFill="1" applyBorder="1" applyAlignment="1">
      <alignment horizontal="center" vertical="center"/>
    </xf>
    <xf numFmtId="0" fontId="37" fillId="0" borderId="126" xfId="0" applyFont="1" applyBorder="1" applyAlignment="1">
      <alignment horizontal="center" vertical="center"/>
    </xf>
    <xf numFmtId="0" fontId="46" fillId="0" borderId="39" xfId="0" applyFont="1" applyBorder="1" applyAlignment="1">
      <alignment horizontal="center" vertical="center"/>
    </xf>
    <xf numFmtId="0" fontId="47" fillId="0" borderId="36" xfId="0" applyFont="1" applyBorder="1" applyAlignment="1">
      <alignment horizontal="center" vertical="center"/>
    </xf>
    <xf numFmtId="0" fontId="48" fillId="0" borderId="39" xfId="0" applyFont="1" applyBorder="1" applyAlignment="1">
      <alignment horizontal="center" vertical="center"/>
    </xf>
    <xf numFmtId="0" fontId="48" fillId="0" borderId="116" xfId="0" applyFont="1" applyBorder="1" applyAlignment="1">
      <alignment horizontal="center" vertical="center"/>
    </xf>
    <xf numFmtId="0" fontId="48" fillId="0" borderId="42" xfId="0" applyFont="1" applyBorder="1" applyAlignment="1">
      <alignment horizontal="center" vertical="center"/>
    </xf>
    <xf numFmtId="0" fontId="48" fillId="0" borderId="115" xfId="0" applyFont="1" applyBorder="1" applyAlignment="1">
      <alignment horizontal="center" vertical="center"/>
    </xf>
    <xf numFmtId="0" fontId="48" fillId="0" borderId="36" xfId="0" applyFont="1" applyBorder="1" applyAlignment="1">
      <alignment horizontal="center" vertical="center"/>
    </xf>
    <xf numFmtId="0" fontId="47" fillId="0" borderId="39" xfId="0" applyFont="1" applyBorder="1" applyAlignment="1">
      <alignment horizontal="center" vertical="center"/>
    </xf>
    <xf numFmtId="0" fontId="48" fillId="0" borderId="117" xfId="0" applyFont="1" applyBorder="1" applyAlignment="1">
      <alignment horizontal="center" vertical="center"/>
    </xf>
    <xf numFmtId="0" fontId="50" fillId="5" borderId="0" xfId="1" quotePrefix="1" applyFont="1" applyFill="1" applyAlignment="1">
      <alignment horizontal="center" vertical="center"/>
    </xf>
    <xf numFmtId="0" fontId="51" fillId="5" borderId="0" xfId="1" quotePrefix="1" applyFont="1" applyFill="1" applyAlignment="1">
      <alignment horizontal="center" vertical="center"/>
    </xf>
    <xf numFmtId="0" fontId="27" fillId="0" borderId="0" xfId="0" applyFont="1" applyAlignment="1">
      <alignment horizontal="center" vertical="center"/>
    </xf>
    <xf numFmtId="0" fontId="43" fillId="0" borderId="95" xfId="0" applyFont="1" applyBorder="1" applyAlignment="1">
      <alignment horizontal="center" vertical="center"/>
    </xf>
    <xf numFmtId="0" fontId="43" fillId="0" borderId="96" xfId="0" applyFont="1" applyBorder="1" applyAlignment="1">
      <alignment horizontal="center" vertical="center"/>
    </xf>
    <xf numFmtId="0" fontId="35" fillId="0" borderId="47" xfId="0" applyFont="1" applyBorder="1" applyAlignment="1">
      <alignment horizontal="center" vertical="center" textRotation="255"/>
    </xf>
    <xf numFmtId="0" fontId="35" fillId="0" borderId="43" xfId="0" applyFont="1" applyBorder="1" applyAlignment="1">
      <alignment horizontal="center" vertical="center" textRotation="255"/>
    </xf>
    <xf numFmtId="0" fontId="33" fillId="0" borderId="0" xfId="0" applyFont="1" applyAlignment="1">
      <alignment horizontal="center" vertical="center"/>
    </xf>
    <xf numFmtId="0" fontId="36" fillId="0" borderId="78" xfId="0" applyFont="1" applyBorder="1" applyAlignment="1">
      <alignment horizontal="center" vertical="center"/>
    </xf>
    <xf numFmtId="0" fontId="36" fillId="0" borderId="20" xfId="0" applyFont="1" applyBorder="1" applyAlignment="1">
      <alignment horizontal="center" vertical="center"/>
    </xf>
    <xf numFmtId="0" fontId="36" fillId="0" borderId="79" xfId="0" applyFont="1" applyBorder="1" applyAlignment="1">
      <alignment horizontal="center" vertical="center"/>
    </xf>
    <xf numFmtId="0" fontId="36" fillId="0" borderId="21" xfId="0" applyFont="1" applyBorder="1" applyAlignment="1">
      <alignment horizontal="center" vertical="center"/>
    </xf>
    <xf numFmtId="0" fontId="36" fillId="0" borderId="80" xfId="0" applyFont="1" applyBorder="1" applyAlignment="1">
      <alignment horizontal="center" vertical="center"/>
    </xf>
    <xf numFmtId="0" fontId="36" fillId="0" borderId="22" xfId="0" applyFont="1" applyBorder="1" applyAlignment="1">
      <alignment horizontal="center" vertical="center"/>
    </xf>
    <xf numFmtId="0" fontId="35" fillId="0" borderId="100" xfId="0" applyFont="1" applyBorder="1" applyAlignment="1">
      <alignment horizontal="center" vertical="center" textRotation="255"/>
    </xf>
    <xf numFmtId="0" fontId="38" fillId="8" borderId="89" xfId="0" applyFont="1" applyFill="1" applyBorder="1" applyAlignment="1">
      <alignment horizontal="center" vertical="center"/>
    </xf>
    <xf numFmtId="0" fontId="38" fillId="8" borderId="97" xfId="0" applyFont="1" applyFill="1" applyBorder="1" applyAlignment="1">
      <alignment horizontal="center" vertical="center"/>
    </xf>
    <xf numFmtId="0" fontId="38" fillId="8" borderId="98" xfId="0" applyFont="1" applyFill="1" applyBorder="1" applyAlignment="1">
      <alignment horizontal="center" vertical="center"/>
    </xf>
    <xf numFmtId="0" fontId="38" fillId="8" borderId="99" xfId="0" applyFont="1" applyFill="1" applyBorder="1" applyAlignment="1">
      <alignment horizontal="center" vertical="center"/>
    </xf>
    <xf numFmtId="0" fontId="38" fillId="9" borderId="89" xfId="0" applyFont="1" applyFill="1" applyBorder="1" applyAlignment="1">
      <alignment horizontal="center" vertical="center"/>
    </xf>
    <xf numFmtId="0" fontId="38" fillId="9" borderId="97" xfId="0" applyFont="1" applyFill="1" applyBorder="1" applyAlignment="1">
      <alignment horizontal="center" vertical="center"/>
    </xf>
    <xf numFmtId="0" fontId="38" fillId="9" borderId="98" xfId="0" applyFont="1" applyFill="1" applyBorder="1" applyAlignment="1">
      <alignment horizontal="center" vertical="center"/>
    </xf>
    <xf numFmtId="0" fontId="38" fillId="9" borderId="99" xfId="0" applyFont="1" applyFill="1" applyBorder="1" applyAlignment="1">
      <alignment horizontal="center" vertical="center"/>
    </xf>
    <xf numFmtId="0" fontId="38" fillId="10" borderId="89" xfId="0" applyFont="1" applyFill="1" applyBorder="1" applyAlignment="1">
      <alignment horizontal="center" vertical="center"/>
    </xf>
    <xf numFmtId="0" fontId="38" fillId="10" borderId="97" xfId="0" applyFont="1" applyFill="1" applyBorder="1" applyAlignment="1">
      <alignment horizontal="center" vertical="center"/>
    </xf>
    <xf numFmtId="0" fontId="38" fillId="10" borderId="98" xfId="0" applyFont="1" applyFill="1" applyBorder="1" applyAlignment="1">
      <alignment horizontal="center" vertical="center"/>
    </xf>
    <xf numFmtId="0" fontId="38" fillId="10" borderId="99" xfId="0" applyFont="1" applyFill="1" applyBorder="1" applyAlignment="1">
      <alignment horizontal="center" vertical="center"/>
    </xf>
    <xf numFmtId="0" fontId="32" fillId="0" borderId="0" xfId="0" applyFont="1" applyFill="1" applyAlignment="1">
      <alignment horizontal="center" vertical="center" shrinkToFit="1"/>
    </xf>
    <xf numFmtId="0" fontId="31" fillId="0" borderId="0" xfId="0" applyFont="1" applyFill="1" applyAlignment="1">
      <alignment horizontal="center" vertical="center" shrinkToFit="1"/>
    </xf>
    <xf numFmtId="0" fontId="5" fillId="0" borderId="50" xfId="3" applyFont="1" applyBorder="1" applyAlignment="1" applyProtection="1">
      <alignment horizontal="center" vertical="center"/>
      <protection locked="0"/>
    </xf>
    <xf numFmtId="0" fontId="5" fillId="0" borderId="43" xfId="3" applyFont="1" applyBorder="1" applyAlignment="1" applyProtection="1">
      <alignment horizontal="center" vertical="center"/>
      <protection locked="0"/>
    </xf>
    <xf numFmtId="0" fontId="5" fillId="0" borderId="103" xfId="3" applyFont="1" applyBorder="1" applyAlignment="1" applyProtection="1">
      <alignment horizontal="center" vertical="center"/>
      <protection locked="0"/>
    </xf>
    <xf numFmtId="0" fontId="5" fillId="0" borderId="105" xfId="3" applyFont="1" applyBorder="1" applyAlignment="1" applyProtection="1">
      <alignment horizontal="center" vertical="center"/>
      <protection locked="0"/>
    </xf>
    <xf numFmtId="0" fontId="5" fillId="0" borderId="1" xfId="3" applyFont="1" applyBorder="1" applyAlignment="1" applyProtection="1">
      <alignment horizontal="center" vertical="center"/>
      <protection locked="0"/>
    </xf>
    <xf numFmtId="0" fontId="5" fillId="9" borderId="72" xfId="3" applyFont="1" applyFill="1" applyBorder="1" applyAlignment="1" applyProtection="1">
      <alignment horizontal="center" vertical="center"/>
      <protection locked="0"/>
    </xf>
    <xf numFmtId="0" fontId="5" fillId="9" borderId="44" xfId="3" applyFont="1" applyFill="1" applyBorder="1" applyAlignment="1" applyProtection="1">
      <alignment horizontal="center" vertical="center"/>
      <protection locked="0"/>
    </xf>
    <xf numFmtId="0" fontId="5" fillId="0" borderId="44" xfId="3" applyFont="1" applyBorder="1" applyAlignment="1" applyProtection="1">
      <alignment horizontal="center" vertical="center"/>
      <protection locked="0"/>
    </xf>
    <xf numFmtId="0" fontId="5" fillId="0" borderId="72" xfId="3" applyFont="1" applyBorder="1" applyAlignment="1" applyProtection="1">
      <alignment horizontal="center" vertical="center"/>
      <protection locked="0"/>
    </xf>
    <xf numFmtId="0" fontId="5" fillId="0" borderId="9" xfId="3" applyFont="1" applyBorder="1" applyAlignment="1" applyProtection="1">
      <alignment horizontal="center" vertical="center"/>
      <protection locked="0"/>
    </xf>
    <xf numFmtId="0" fontId="5" fillId="0" borderId="70" xfId="3" applyFont="1" applyBorder="1" applyAlignment="1" applyProtection="1">
      <alignment horizontal="center" vertical="center"/>
      <protection locked="0"/>
    </xf>
    <xf numFmtId="0" fontId="5" fillId="0" borderId="106" xfId="3" applyFont="1" applyBorder="1" applyAlignment="1" applyProtection="1">
      <alignment horizontal="center" vertical="center"/>
      <protection locked="0"/>
    </xf>
    <xf numFmtId="0" fontId="12" fillId="0" borderId="57" xfId="3" applyFont="1" applyBorder="1" applyAlignment="1" applyProtection="1">
      <alignment horizontal="center" vertical="center"/>
      <protection locked="0"/>
    </xf>
    <xf numFmtId="0" fontId="12" fillId="0" borderId="13" xfId="3" applyFont="1" applyBorder="1" applyAlignment="1" applyProtection="1">
      <alignment horizontal="center" vertical="center"/>
      <protection locked="0"/>
    </xf>
    <xf numFmtId="0" fontId="4" fillId="0" borderId="73" xfId="3" applyFont="1" applyBorder="1" applyAlignment="1" applyProtection="1">
      <alignment horizontal="center" vertical="center"/>
      <protection locked="0"/>
    </xf>
    <xf numFmtId="0" fontId="4" fillId="0" borderId="109" xfId="3" applyFont="1" applyBorder="1" applyAlignment="1" applyProtection="1">
      <alignment horizontal="center" vertical="center"/>
      <protection locked="0"/>
    </xf>
    <xf numFmtId="0" fontId="5" fillId="0" borderId="10" xfId="3" applyFont="1" applyBorder="1" applyAlignment="1" applyProtection="1">
      <alignment horizontal="center" vertical="center"/>
      <protection locked="0"/>
    </xf>
    <xf numFmtId="0" fontId="4" fillId="0" borderId="103" xfId="3" applyFont="1" applyBorder="1" applyAlignment="1" applyProtection="1">
      <alignment horizontal="center" vertical="center"/>
      <protection locked="0"/>
    </xf>
    <xf numFmtId="0" fontId="4" fillId="0" borderId="104" xfId="3" applyFont="1" applyBorder="1" applyAlignment="1" applyProtection="1">
      <alignment horizontal="center" vertical="center"/>
      <protection locked="0"/>
    </xf>
    <xf numFmtId="0" fontId="4" fillId="0" borderId="110" xfId="3" applyFont="1" applyBorder="1" applyAlignment="1" applyProtection="1">
      <alignment horizontal="center" vertical="center"/>
      <protection locked="0"/>
    </xf>
    <xf numFmtId="0" fontId="4" fillId="0" borderId="107" xfId="3" applyFont="1" applyBorder="1" applyAlignment="1" applyProtection="1">
      <alignment horizontal="center" vertical="center"/>
      <protection locked="0"/>
    </xf>
    <xf numFmtId="0" fontId="4" fillId="0" borderId="106" xfId="3" applyFont="1" applyBorder="1" applyAlignment="1" applyProtection="1">
      <alignment horizontal="center" vertical="center"/>
      <protection locked="0"/>
    </xf>
    <xf numFmtId="0" fontId="4" fillId="14" borderId="94" xfId="3" applyFont="1" applyFill="1" applyBorder="1" applyAlignment="1" applyProtection="1">
      <alignment horizontal="center" vertical="center"/>
      <protection locked="0"/>
    </xf>
    <xf numFmtId="0" fontId="4" fillId="14" borderId="44" xfId="3" applyFont="1" applyFill="1" applyBorder="1" applyAlignment="1" applyProtection="1">
      <alignment horizontal="center" vertical="center"/>
      <protection locked="0"/>
    </xf>
    <xf numFmtId="0" fontId="4" fillId="14" borderId="111" xfId="3" applyFont="1" applyFill="1" applyBorder="1" applyAlignment="1" applyProtection="1">
      <alignment horizontal="center" vertical="center"/>
      <protection locked="0"/>
    </xf>
    <xf numFmtId="0" fontId="5" fillId="0" borderId="46" xfId="3" applyFont="1" applyBorder="1" applyAlignment="1" applyProtection="1">
      <alignment horizontal="center" vertical="center"/>
      <protection locked="0"/>
    </xf>
    <xf numFmtId="0" fontId="4" fillId="9" borderId="70" xfId="3" applyFont="1" applyFill="1" applyBorder="1" applyAlignment="1" applyProtection="1">
      <alignment horizontal="center" vertical="center"/>
      <protection locked="0"/>
    </xf>
    <xf numFmtId="0" fontId="4" fillId="9" borderId="107" xfId="3" applyFont="1" applyFill="1" applyBorder="1" applyAlignment="1" applyProtection="1">
      <alignment horizontal="center" vertical="center"/>
      <protection locked="0"/>
    </xf>
    <xf numFmtId="0" fontId="4" fillId="9" borderId="112" xfId="3" applyFont="1" applyFill="1" applyBorder="1" applyAlignment="1" applyProtection="1">
      <alignment horizontal="center" vertical="center"/>
      <protection locked="0"/>
    </xf>
    <xf numFmtId="0" fontId="4" fillId="9" borderId="62" xfId="3" applyFont="1" applyFill="1" applyBorder="1" applyAlignment="1" applyProtection="1">
      <alignment horizontal="center" vertical="center"/>
      <protection locked="0"/>
    </xf>
    <xf numFmtId="0" fontId="4" fillId="9" borderId="45" xfId="3" applyFont="1" applyFill="1" applyBorder="1" applyAlignment="1" applyProtection="1">
      <alignment horizontal="center" vertical="center"/>
      <protection locked="0"/>
    </xf>
    <xf numFmtId="0" fontId="4" fillId="9" borderId="113" xfId="3" applyFont="1" applyFill="1" applyBorder="1" applyAlignment="1" applyProtection="1">
      <alignment horizontal="center" vertical="center"/>
      <protection locked="0"/>
    </xf>
    <xf numFmtId="0" fontId="10" fillId="0" borderId="13" xfId="3" applyFont="1" applyBorder="1" applyAlignment="1" applyProtection="1">
      <alignment horizontal="center" vertical="center"/>
      <protection locked="0"/>
    </xf>
    <xf numFmtId="0" fontId="10" fillId="0" borderId="58" xfId="3" applyFont="1" applyBorder="1" applyAlignment="1" applyProtection="1">
      <alignment horizontal="center" vertical="center"/>
      <protection locked="0"/>
    </xf>
    <xf numFmtId="0" fontId="4" fillId="9" borderId="57" xfId="3" applyFont="1" applyFill="1" applyBorder="1" applyAlignment="1" applyProtection="1">
      <alignment horizontal="center" vertical="center"/>
      <protection locked="0"/>
    </xf>
    <xf numFmtId="0" fontId="4" fillId="9" borderId="13" xfId="3" applyFont="1" applyFill="1" applyBorder="1" applyAlignment="1" applyProtection="1">
      <alignment horizontal="center" vertical="center"/>
      <protection locked="0"/>
    </xf>
    <xf numFmtId="0" fontId="4" fillId="9" borderId="71" xfId="3" applyFont="1" applyFill="1" applyBorder="1" applyAlignment="1" applyProtection="1">
      <alignment horizontal="center" vertical="center"/>
      <protection locked="0"/>
    </xf>
    <xf numFmtId="0" fontId="4" fillId="9" borderId="77" xfId="3" applyFont="1" applyFill="1" applyBorder="1" applyAlignment="1" applyProtection="1">
      <alignment horizontal="center" vertical="center"/>
      <protection locked="0"/>
    </xf>
    <xf numFmtId="0" fontId="4" fillId="9" borderId="73" xfId="3" applyFont="1" applyFill="1" applyBorder="1" applyAlignment="1" applyProtection="1">
      <alignment horizontal="center" vertical="center"/>
      <protection locked="0"/>
    </xf>
    <xf numFmtId="0" fontId="4" fillId="9" borderId="109" xfId="3" applyFont="1" applyFill="1" applyBorder="1" applyAlignment="1" applyProtection="1">
      <alignment horizontal="center" vertical="center"/>
      <protection locked="0"/>
    </xf>
    <xf numFmtId="0" fontId="7" fillId="0" borderId="63" xfId="3" applyFont="1" applyBorder="1" applyAlignment="1" applyProtection="1">
      <alignment horizontal="center" vertical="center"/>
    </xf>
    <xf numFmtId="0" fontId="4" fillId="0" borderId="53" xfId="3" applyFont="1" applyBorder="1" applyAlignment="1" applyProtection="1">
      <alignment horizontal="right" vertical="center" shrinkToFit="1"/>
      <protection locked="0"/>
    </xf>
    <xf numFmtId="0" fontId="5" fillId="0" borderId="52" xfId="3" applyFont="1" applyBorder="1" applyAlignment="1" applyProtection="1">
      <alignment horizontal="right" vertical="center"/>
    </xf>
    <xf numFmtId="0" fontId="5" fillId="0" borderId="18" xfId="3" applyFont="1" applyBorder="1" applyAlignment="1" applyProtection="1">
      <alignment horizontal="right" vertical="center"/>
    </xf>
    <xf numFmtId="0" fontId="5" fillId="0" borderId="107" xfId="3" applyFont="1" applyBorder="1" applyAlignment="1" applyProtection="1">
      <alignment horizontal="center" vertical="center"/>
      <protection locked="0"/>
    </xf>
    <xf numFmtId="0" fontId="5" fillId="0" borderId="59" xfId="3" applyFont="1" applyBorder="1" applyAlignment="1" applyProtection="1">
      <alignment horizontal="center" vertical="center"/>
      <protection locked="0"/>
    </xf>
    <xf numFmtId="0" fontId="5" fillId="0" borderId="53" xfId="3" applyFont="1" applyBorder="1" applyAlignment="1" applyProtection="1">
      <alignment horizontal="center" vertical="center"/>
      <protection locked="0"/>
    </xf>
    <xf numFmtId="0" fontId="5" fillId="0" borderId="108" xfId="3" applyFont="1" applyBorder="1" applyAlignment="1" applyProtection="1">
      <alignment horizontal="center" vertical="center"/>
      <protection locked="0"/>
    </xf>
    <xf numFmtId="0" fontId="5" fillId="0" borderId="73" xfId="3" applyFont="1" applyBorder="1" applyAlignment="1" applyProtection="1">
      <alignment horizontal="center" vertical="center"/>
      <protection locked="0"/>
    </xf>
    <xf numFmtId="0" fontId="5" fillId="0" borderId="102" xfId="3" applyFont="1" applyBorder="1" applyAlignment="1" applyProtection="1">
      <alignment horizontal="center" vertical="center"/>
      <protection locked="0"/>
    </xf>
    <xf numFmtId="0" fontId="5" fillId="0" borderId="71" xfId="3" applyFont="1" applyBorder="1" applyAlignment="1" applyProtection="1">
      <alignment horizontal="center" vertical="center"/>
      <protection locked="0"/>
    </xf>
    <xf numFmtId="0" fontId="5" fillId="0" borderId="51" xfId="3" applyFont="1" applyBorder="1" applyAlignment="1" applyProtection="1">
      <alignment horizontal="center" vertical="center"/>
      <protection locked="0"/>
    </xf>
    <xf numFmtId="0" fontId="6" fillId="0" borderId="63" xfId="3" applyFont="1" applyBorder="1" applyAlignment="1" applyProtection="1">
      <alignment horizontal="left" vertical="center"/>
      <protection locked="0"/>
    </xf>
    <xf numFmtId="0" fontId="28" fillId="0" borderId="77" xfId="3" applyFont="1" applyBorder="1" applyAlignment="1" applyProtection="1">
      <alignment horizontal="center" vertical="center"/>
    </xf>
    <xf numFmtId="0" fontId="2" fillId="0" borderId="0" xfId="3" applyAlignment="1" applyProtection="1">
      <alignment horizontal="center" vertical="center" wrapText="1"/>
    </xf>
    <xf numFmtId="0" fontId="5" fillId="0" borderId="101" xfId="3" applyFont="1" applyBorder="1" applyAlignment="1" applyProtection="1">
      <alignment horizontal="center" vertical="center"/>
      <protection locked="0"/>
    </xf>
    <xf numFmtId="0" fontId="4" fillId="14" borderId="50" xfId="3" applyFont="1" applyFill="1" applyBorder="1" applyAlignment="1" applyProtection="1">
      <alignment horizontal="center" vertical="center"/>
      <protection locked="0"/>
    </xf>
    <xf numFmtId="0" fontId="4" fillId="14" borderId="103" xfId="3" applyFont="1" applyFill="1" applyBorder="1" applyAlignment="1" applyProtection="1">
      <alignment horizontal="center" vertical="center"/>
      <protection locked="0"/>
    </xf>
    <xf numFmtId="0" fontId="4" fillId="14" borderId="104" xfId="3" applyFont="1" applyFill="1" applyBorder="1" applyAlignment="1" applyProtection="1">
      <alignment horizontal="center" vertical="center"/>
      <protection locked="0"/>
    </xf>
    <xf numFmtId="0" fontId="0" fillId="0" borderId="1" xfId="0" applyBorder="1" applyAlignment="1">
      <alignment horizontal="center" vertical="center" textRotation="255"/>
    </xf>
    <xf numFmtId="0" fontId="36" fillId="15" borderId="80" xfId="0" quotePrefix="1" applyFont="1" applyFill="1" applyBorder="1" applyAlignment="1">
      <alignment horizontal="center" vertical="center"/>
    </xf>
    <xf numFmtId="0" fontId="36" fillId="15" borderId="66" xfId="0" quotePrefix="1" applyFont="1" applyFill="1" applyBorder="1" applyAlignment="1">
      <alignment horizontal="center" vertical="center"/>
    </xf>
    <xf numFmtId="0" fontId="38" fillId="15" borderId="91" xfId="0" applyFont="1" applyFill="1" applyBorder="1" applyAlignment="1">
      <alignment horizontal="center" vertical="center"/>
    </xf>
    <xf numFmtId="0" fontId="46" fillId="15" borderId="86" xfId="0" applyFont="1" applyFill="1" applyBorder="1" applyAlignment="1">
      <alignment horizontal="center" vertical="center"/>
    </xf>
    <xf numFmtId="0" fontId="46" fillId="15" borderId="81" xfId="0" applyFont="1" applyFill="1" applyBorder="1" applyAlignment="1">
      <alignment horizontal="center" vertical="center"/>
    </xf>
    <xf numFmtId="0" fontId="38" fillId="15" borderId="67" xfId="0" applyFont="1" applyFill="1" applyBorder="1" applyAlignment="1">
      <alignment horizontal="center" vertical="center"/>
    </xf>
    <xf numFmtId="0" fontId="38" fillId="15" borderId="82" xfId="0" applyFont="1" applyFill="1" applyBorder="1" applyAlignment="1">
      <alignment horizontal="center" vertical="center"/>
    </xf>
    <xf numFmtId="0" fontId="46" fillId="15" borderId="87" xfId="0" applyFont="1" applyFill="1" applyBorder="1" applyAlignment="1">
      <alignment horizontal="center" vertical="center"/>
    </xf>
    <xf numFmtId="0" fontId="46" fillId="15" borderId="88" xfId="0" applyFont="1" applyFill="1" applyBorder="1" applyAlignment="1">
      <alignment horizontal="center" vertical="center"/>
    </xf>
    <xf numFmtId="0" fontId="38" fillId="15" borderId="90" xfId="0" applyFont="1" applyFill="1" applyBorder="1" applyAlignment="1">
      <alignment horizontal="center" vertical="center"/>
    </xf>
    <xf numFmtId="0" fontId="38" fillId="15" borderId="81" xfId="0" applyFont="1" applyFill="1" applyBorder="1" applyAlignment="1">
      <alignment horizontal="center" vertical="center"/>
    </xf>
    <xf numFmtId="0" fontId="46" fillId="15" borderId="67" xfId="0" applyFont="1" applyFill="1" applyBorder="1" applyAlignment="1">
      <alignment horizontal="center" vertical="center"/>
    </xf>
    <xf numFmtId="0" fontId="46" fillId="15" borderId="89" xfId="0" applyFont="1" applyFill="1" applyBorder="1" applyAlignment="1">
      <alignment horizontal="center" vertical="center"/>
    </xf>
    <xf numFmtId="0" fontId="38" fillId="15" borderId="92" xfId="0" applyFont="1" applyFill="1" applyBorder="1" applyAlignment="1">
      <alignment horizontal="center" vertical="center"/>
    </xf>
    <xf numFmtId="0" fontId="47" fillId="15" borderId="93" xfId="0" applyFont="1" applyFill="1" applyBorder="1" applyAlignment="1">
      <alignment horizontal="center" vertical="center"/>
    </xf>
    <xf numFmtId="0" fontId="46" fillId="15" borderId="68" xfId="0" applyFont="1" applyFill="1" applyBorder="1" applyAlignment="1">
      <alignment horizontal="center" vertical="center"/>
    </xf>
    <xf numFmtId="0" fontId="46" fillId="15" borderId="82" xfId="0" applyFont="1" applyFill="1" applyBorder="1" applyAlignment="1">
      <alignment horizontal="center" vertical="center"/>
    </xf>
    <xf numFmtId="0" fontId="38" fillId="15" borderId="89" xfId="0" applyFont="1" applyFill="1" applyBorder="1" applyAlignment="1">
      <alignment horizontal="center" vertical="center"/>
    </xf>
    <xf numFmtId="0" fontId="38" fillId="15" borderId="97" xfId="0" applyFont="1" applyFill="1" applyBorder="1" applyAlignment="1">
      <alignment horizontal="center" vertical="center"/>
    </xf>
    <xf numFmtId="0" fontId="38" fillId="16" borderId="94" xfId="0" applyFont="1" applyFill="1" applyBorder="1" applyAlignment="1">
      <alignment horizontal="center" vertical="center"/>
    </xf>
    <xf numFmtId="0" fontId="38" fillId="16" borderId="18" xfId="0" applyFont="1" applyFill="1" applyBorder="1" applyAlignment="1">
      <alignment horizontal="center" vertical="center"/>
    </xf>
    <xf numFmtId="0" fontId="38" fillId="15" borderId="87" xfId="0" applyFont="1" applyFill="1" applyBorder="1" applyAlignment="1">
      <alignment horizontal="center" vertical="center"/>
    </xf>
    <xf numFmtId="0" fontId="38" fillId="15" borderId="88" xfId="0" applyFont="1" applyFill="1" applyBorder="1" applyAlignment="1">
      <alignment horizontal="center" vertical="center"/>
    </xf>
    <xf numFmtId="0" fontId="46" fillId="15" borderId="90" xfId="0" applyFont="1" applyFill="1" applyBorder="1" applyAlignment="1">
      <alignment horizontal="center" vertical="center"/>
    </xf>
    <xf numFmtId="0" fontId="46" fillId="15" borderId="91" xfId="0" applyFont="1" applyFill="1" applyBorder="1" applyAlignment="1">
      <alignment horizontal="center" vertical="center"/>
    </xf>
    <xf numFmtId="0" fontId="38" fillId="15" borderId="86" xfId="0" applyFont="1" applyFill="1" applyBorder="1" applyAlignment="1">
      <alignment horizontal="center" vertical="center"/>
    </xf>
    <xf numFmtId="0" fontId="38" fillId="15" borderId="98" xfId="0" applyFont="1" applyFill="1" applyBorder="1" applyAlignment="1">
      <alignment horizontal="center" vertical="center"/>
    </xf>
    <xf numFmtId="0" fontId="38" fillId="15" borderId="99" xfId="0" applyFont="1" applyFill="1" applyBorder="1" applyAlignment="1">
      <alignment horizontal="center" vertical="center"/>
    </xf>
    <xf numFmtId="0" fontId="36" fillId="0" borderId="22" xfId="0" quotePrefix="1" applyFont="1" applyBorder="1" applyAlignment="1">
      <alignment horizontal="center" vertical="center"/>
    </xf>
    <xf numFmtId="0" fontId="0" fillId="0" borderId="1" xfId="0" applyBorder="1" applyAlignment="1" applyProtection="1">
      <alignment vertical="center"/>
      <protection locked="0"/>
    </xf>
    <xf numFmtId="0" fontId="0" fillId="0" borderId="2" xfId="0" applyBorder="1" applyAlignment="1" applyProtection="1">
      <alignment vertical="center"/>
      <protection locked="0"/>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0" fontId="0" fillId="0" borderId="48" xfId="0" applyBorder="1" applyAlignment="1" applyProtection="1">
      <alignment horizontal="center" vertical="center"/>
      <protection locked="0"/>
    </xf>
    <xf numFmtId="0" fontId="39" fillId="0" borderId="127" xfId="0" applyFont="1" applyBorder="1" applyAlignment="1">
      <alignment horizontal="center" vertical="center"/>
    </xf>
    <xf numFmtId="0" fontId="39" fillId="0" borderId="32" xfId="0" applyFont="1" applyBorder="1" applyAlignment="1">
      <alignment horizontal="center" vertical="center"/>
    </xf>
    <xf numFmtId="0" fontId="39" fillId="0" borderId="128" xfId="0" applyFont="1" applyBorder="1" applyAlignment="1">
      <alignment horizontal="center" vertical="center"/>
    </xf>
    <xf numFmtId="0" fontId="39" fillId="0" borderId="129" xfId="0" applyFont="1" applyBorder="1" applyAlignment="1">
      <alignment horizontal="center" vertical="center"/>
    </xf>
    <xf numFmtId="0" fontId="43" fillId="0" borderId="130" xfId="0" applyFont="1" applyBorder="1" applyAlignment="1">
      <alignment horizontal="center" vertical="center"/>
    </xf>
    <xf numFmtId="0" fontId="39" fillId="0" borderId="40" xfId="0" applyFont="1" applyBorder="1" applyAlignment="1">
      <alignment horizontal="center" vertical="center"/>
    </xf>
    <xf numFmtId="0" fontId="39" fillId="0" borderId="131" xfId="0" applyFont="1" applyBorder="1" applyAlignment="1">
      <alignment horizontal="center" vertical="center"/>
    </xf>
    <xf numFmtId="0" fontId="39" fillId="0" borderId="132" xfId="0" applyFont="1" applyBorder="1" applyAlignment="1">
      <alignment horizontal="center" vertical="center"/>
    </xf>
    <xf numFmtId="0" fontId="42" fillId="0" borderId="40" xfId="0" applyFont="1" applyBorder="1" applyAlignment="1">
      <alignment vertical="center"/>
    </xf>
    <xf numFmtId="0" fontId="0" fillId="0" borderId="131" xfId="0" applyBorder="1" applyAlignment="1">
      <alignment vertical="center"/>
    </xf>
    <xf numFmtId="0" fontId="0" fillId="0" borderId="132" xfId="0" applyBorder="1" applyAlignment="1">
      <alignment vertical="center"/>
    </xf>
    <xf numFmtId="0" fontId="35" fillId="0" borderId="20" xfId="0" applyFont="1" applyFill="1" applyBorder="1" applyAlignment="1">
      <alignment horizontal="center" vertical="center"/>
    </xf>
    <xf numFmtId="0" fontId="35" fillId="0" borderId="20" xfId="0" applyFont="1" applyBorder="1" applyAlignment="1">
      <alignment horizontal="center" vertical="center"/>
    </xf>
    <xf numFmtId="0" fontId="35" fillId="15" borderId="78" xfId="0" applyFont="1" applyFill="1" applyBorder="1" applyAlignment="1">
      <alignment horizontal="center" vertical="center"/>
    </xf>
    <xf numFmtId="0" fontId="35" fillId="15" borderId="64" xfId="0" applyFont="1" applyFill="1" applyBorder="1" applyAlignment="1">
      <alignment horizontal="center" vertical="center"/>
    </xf>
    <xf numFmtId="0" fontId="35" fillId="9" borderId="78" xfId="0" applyFont="1" applyFill="1" applyBorder="1" applyAlignment="1">
      <alignment horizontal="center" vertical="center"/>
    </xf>
    <xf numFmtId="0" fontId="35" fillId="9" borderId="64" xfId="0" applyFont="1" applyFill="1" applyBorder="1" applyAlignment="1">
      <alignment horizontal="center" vertical="center"/>
    </xf>
    <xf numFmtId="0" fontId="35" fillId="10" borderId="78" xfId="0" applyFont="1" applyFill="1" applyBorder="1" applyAlignment="1">
      <alignment horizontal="center" vertical="center"/>
    </xf>
    <xf numFmtId="0" fontId="35" fillId="10" borderId="64" xfId="0" applyFont="1" applyFill="1" applyBorder="1" applyAlignment="1">
      <alignment horizontal="center" vertical="center"/>
    </xf>
    <xf numFmtId="0" fontId="35" fillId="0" borderId="114" xfId="0" applyFont="1" applyBorder="1" applyAlignment="1">
      <alignment horizontal="center" vertical="center"/>
    </xf>
    <xf numFmtId="0" fontId="35" fillId="0" borderId="119" xfId="0" applyFont="1" applyBorder="1" applyAlignment="1">
      <alignment horizontal="center" vertical="center"/>
    </xf>
    <xf numFmtId="0" fontId="35" fillId="8" borderId="84" xfId="0" applyFont="1" applyFill="1" applyBorder="1" applyAlignment="1">
      <alignment horizontal="center" vertical="center"/>
    </xf>
    <xf numFmtId="0" fontId="35" fillId="8" borderId="64" xfId="0" applyFont="1" applyFill="1" applyBorder="1" applyAlignment="1">
      <alignment horizontal="center" vertical="center"/>
    </xf>
    <xf numFmtId="0" fontId="52" fillId="0" borderId="21" xfId="0" quotePrefix="1" applyFont="1" applyFill="1" applyBorder="1" applyAlignment="1">
      <alignment horizontal="center" vertical="center"/>
    </xf>
    <xf numFmtId="0" fontId="52" fillId="0" borderId="21" xfId="0" quotePrefix="1" applyFont="1" applyBorder="1" applyAlignment="1">
      <alignment horizontal="center" vertical="center"/>
    </xf>
    <xf numFmtId="0" fontId="31" fillId="15" borderId="79" xfId="0" quotePrefix="1" applyFont="1" applyFill="1" applyBorder="1" applyAlignment="1">
      <alignment horizontal="center" vertical="center"/>
    </xf>
    <xf numFmtId="0" fontId="31" fillId="15" borderId="67" xfId="0" quotePrefix="1" applyFont="1" applyFill="1" applyBorder="1" applyAlignment="1">
      <alignment horizontal="center" vertical="center"/>
    </xf>
    <xf numFmtId="0" fontId="52" fillId="17" borderId="83" xfId="0" quotePrefix="1" applyFont="1" applyFill="1" applyBorder="1" applyAlignment="1">
      <alignment horizontal="center" vertical="center"/>
    </xf>
    <xf numFmtId="0" fontId="31" fillId="10" borderId="79" xfId="0" quotePrefix="1" applyFont="1" applyFill="1" applyBorder="1" applyAlignment="1">
      <alignment horizontal="center" vertical="center"/>
    </xf>
    <xf numFmtId="0" fontId="31" fillId="10" borderId="67" xfId="0" quotePrefix="1" applyFont="1" applyFill="1" applyBorder="1" applyAlignment="1">
      <alignment horizontal="center" vertical="center"/>
    </xf>
    <xf numFmtId="0" fontId="52" fillId="0" borderId="36" xfId="0" quotePrefix="1" applyFont="1" applyBorder="1" applyAlignment="1">
      <alignment horizontal="center" vertical="center"/>
    </xf>
    <xf numFmtId="0" fontId="52" fillId="0" borderId="120" xfId="0" quotePrefix="1" applyFont="1" applyBorder="1" applyAlignment="1">
      <alignment horizontal="center" vertical="center"/>
    </xf>
    <xf numFmtId="56" fontId="52" fillId="0" borderId="36" xfId="0" quotePrefix="1" applyNumberFormat="1" applyFont="1" applyBorder="1" applyAlignment="1">
      <alignment horizontal="center" vertical="center"/>
    </xf>
    <xf numFmtId="0" fontId="52" fillId="8" borderId="79" xfId="0" quotePrefix="1" applyFont="1" applyFill="1" applyBorder="1" applyAlignment="1">
      <alignment horizontal="center" vertical="center"/>
    </xf>
    <xf numFmtId="0" fontId="52" fillId="8" borderId="65" xfId="0" quotePrefix="1" applyFont="1" applyFill="1" applyBorder="1" applyAlignment="1">
      <alignment horizontal="center" vertical="center"/>
    </xf>
    <xf numFmtId="0" fontId="7" fillId="0" borderId="48" xfId="3" applyFont="1" applyBorder="1" applyAlignment="1" applyProtection="1">
      <alignment horizontal="right" vertical="center"/>
    </xf>
  </cellXfs>
  <cellStyles count="4">
    <cellStyle name="ハイパーリンク" xfId="1" builtinId="8"/>
    <cellStyle name="桁区切り" xfId="2" builtinId="6"/>
    <cellStyle name="標準" xfId="0" builtinId="0"/>
    <cellStyle name="標準 2" xfId="3" xr:uid="{00000000-0005-0000-0000-000003000000}"/>
  </cellStyles>
  <dxfs count="13">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emf"/><Relationship Id="rId1" Type="http://schemas.openxmlformats.org/officeDocument/2006/relationships/customXml" Target="../ink/ink1.xml"/><Relationship Id="rId6" Type="http://schemas.openxmlformats.org/officeDocument/2006/relationships/image" Target="../media/image3.emf"/><Relationship Id="rId5" Type="http://schemas.openxmlformats.org/officeDocument/2006/relationships/customXml" Target="../ink/ink3.xml"/><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1022588</xdr:colOff>
      <xdr:row>24</xdr:row>
      <xdr:rowOff>103519</xdr:rowOff>
    </xdr:from>
    <xdr:to>
      <xdr:col>3</xdr:col>
      <xdr:colOff>1052288</xdr:colOff>
      <xdr:row>24</xdr:row>
      <xdr:rowOff>140779</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インク 1">
              <a:extLst>
                <a:ext uri="{FF2B5EF4-FFF2-40B4-BE49-F238E27FC236}">
                  <a16:creationId xmlns:a16="http://schemas.microsoft.com/office/drawing/2014/main" id="{E1699992-B879-42C1-B321-10F6739D27B8}"/>
                </a:ext>
              </a:extLst>
            </xdr14:cNvPr>
            <xdr14:cNvContentPartPr/>
          </xdr14:nvContentPartPr>
          <xdr14:nvPr macro=""/>
          <xdr14:xfrm>
            <a:off x="3101760" y="9160434"/>
            <a:ext cx="19800" cy="24840"/>
          </xdr14:xfrm>
        </xdr:contentPart>
      </mc:Choice>
      <mc:Fallback xmlns="">
        <xdr:pic>
          <xdr:nvPicPr>
            <xdr:cNvPr id="2" name="インク 1">
              <a:extLst>
                <a:ext uri="{FF2B5EF4-FFF2-40B4-BE49-F238E27FC236}">
                  <a16:creationId xmlns:a16="http://schemas.microsoft.com/office/drawing/2014/main" id="{E1699992-B879-42C1-B321-10F6739D27B8}"/>
                </a:ext>
              </a:extLst>
            </xdr:cNvPr>
            <xdr:cNvPicPr/>
          </xdr:nvPicPr>
          <xdr:blipFill>
            <a:blip xmlns:r="http://schemas.openxmlformats.org/officeDocument/2006/relationships" r:embed="rId2"/>
            <a:stretch>
              <a:fillRect/>
            </a:stretch>
          </xdr:blipFill>
          <xdr:spPr>
            <a:xfrm>
              <a:off x="3092593" y="9151434"/>
              <a:ext cx="37767" cy="42480"/>
            </a:xfrm>
            <a:prstGeom prst="rect">
              <a:avLst/>
            </a:prstGeom>
          </xdr:spPr>
        </xdr:pic>
      </mc:Fallback>
    </mc:AlternateContent>
    <xdr:clientData/>
  </xdr:twoCellAnchor>
  <xdr:twoCellAnchor>
    <xdr:from>
      <xdr:col>4</xdr:col>
      <xdr:colOff>1057857</xdr:colOff>
      <xdr:row>24</xdr:row>
      <xdr:rowOff>215479</xdr:rowOff>
    </xdr:from>
    <xdr:to>
      <xdr:col>4</xdr:col>
      <xdr:colOff>1125177</xdr:colOff>
      <xdr:row>24</xdr:row>
      <xdr:rowOff>326359</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インク 2">
              <a:extLst>
                <a:ext uri="{FF2B5EF4-FFF2-40B4-BE49-F238E27FC236}">
                  <a16:creationId xmlns:a16="http://schemas.microsoft.com/office/drawing/2014/main" id="{BC916217-FC9A-44C2-86F9-F1C79A90E2CB}"/>
                </a:ext>
              </a:extLst>
            </xdr14:cNvPr>
            <xdr14:cNvContentPartPr/>
          </xdr14:nvContentPartPr>
          <xdr14:nvPr macro=""/>
          <xdr14:xfrm>
            <a:off x="5241600" y="9272394"/>
            <a:ext cx="67320" cy="110880"/>
          </xdr14:xfrm>
        </xdr:contentPart>
      </mc:Choice>
      <mc:Fallback xmlns="">
        <xdr:pic>
          <xdr:nvPicPr>
            <xdr:cNvPr id="3" name="インク 2">
              <a:extLst>
                <a:ext uri="{FF2B5EF4-FFF2-40B4-BE49-F238E27FC236}">
                  <a16:creationId xmlns:a16="http://schemas.microsoft.com/office/drawing/2014/main" id="{BC916217-FC9A-44C2-86F9-F1C79A90E2CB}"/>
                </a:ext>
              </a:extLst>
            </xdr:cNvPr>
            <xdr:cNvPicPr/>
          </xdr:nvPicPr>
          <xdr:blipFill>
            <a:blip xmlns:r="http://schemas.openxmlformats.org/officeDocument/2006/relationships" r:embed="rId4"/>
            <a:stretch>
              <a:fillRect/>
            </a:stretch>
          </xdr:blipFill>
          <xdr:spPr>
            <a:xfrm>
              <a:off x="5232600" y="9263423"/>
              <a:ext cx="84960" cy="128463"/>
            </a:xfrm>
            <a:prstGeom prst="rect">
              <a:avLst/>
            </a:prstGeom>
          </xdr:spPr>
        </xdr:pic>
      </mc:Fallback>
    </mc:AlternateContent>
    <xdr:clientData/>
  </xdr:twoCellAnchor>
  <xdr:twoCellAnchor>
    <xdr:from>
      <xdr:col>4</xdr:col>
      <xdr:colOff>904332</xdr:colOff>
      <xdr:row>24</xdr:row>
      <xdr:rowOff>183079</xdr:rowOff>
    </xdr:from>
    <xdr:to>
      <xdr:col>4</xdr:col>
      <xdr:colOff>915132</xdr:colOff>
      <xdr:row>24</xdr:row>
      <xdr:rowOff>224479</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インク 3">
              <a:extLst>
                <a:ext uri="{FF2B5EF4-FFF2-40B4-BE49-F238E27FC236}">
                  <a16:creationId xmlns:a16="http://schemas.microsoft.com/office/drawing/2014/main" id="{B4B094F1-FC31-4C94-BD1A-01E6311B38AD}"/>
                </a:ext>
              </a:extLst>
            </xdr14:cNvPr>
            <xdr14:cNvContentPartPr/>
          </xdr14:nvContentPartPr>
          <xdr14:nvPr macro=""/>
          <xdr14:xfrm>
            <a:off x="5097600" y="9239994"/>
            <a:ext cx="10800" cy="41400"/>
          </xdr14:xfrm>
        </xdr:contentPart>
      </mc:Choice>
      <mc:Fallback xmlns="">
        <xdr:pic>
          <xdr:nvPicPr>
            <xdr:cNvPr id="4" name="インク 3">
              <a:extLst>
                <a:ext uri="{FF2B5EF4-FFF2-40B4-BE49-F238E27FC236}">
                  <a16:creationId xmlns:a16="http://schemas.microsoft.com/office/drawing/2014/main" id="{B4B094F1-FC31-4C94-BD1A-01E6311B38AD}"/>
                </a:ext>
              </a:extLst>
            </xdr:cNvPr>
            <xdr:cNvPicPr/>
          </xdr:nvPicPr>
          <xdr:blipFill>
            <a:blip xmlns:r="http://schemas.openxmlformats.org/officeDocument/2006/relationships" r:embed="rId6"/>
            <a:stretch>
              <a:fillRect/>
            </a:stretch>
          </xdr:blipFill>
          <xdr:spPr>
            <a:xfrm>
              <a:off x="5088600" y="9230994"/>
              <a:ext cx="28440" cy="5904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3-02-08T01:32:12.540"/>
    </inkml:context>
    <inkml:brush xml:id="br0">
      <inkml:brushProperty name="width" value="0.05" units="cm"/>
      <inkml:brushProperty name="height" value="0.05" units="cm"/>
    </inkml:brush>
  </inkml:definitions>
  <inkml:trace contextRef="#ctx0" brushRef="#br0">82 102 15347 0 0,'-24'-28'1721'0'0,"-1"4"-1217"0"0,4-3-448 0 0,10 4-232 0 0,11 23-232 0 0,3 0-345 0 0,5 0-399 0 0,6 6-728 0 0,7-3-921 0 0,10 2-4032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3-02-08T01:33:23.564"/>
    </inkml:context>
    <inkml:brush xml:id="br0">
      <inkml:brushProperty name="width" value="0.05" units="cm"/>
      <inkml:brushProperty name="height" value="0.05" units="cm"/>
    </inkml:brush>
  </inkml:definitions>
  <inkml:trace contextRef="#ctx0" brushRef="#br0">186 308 9634 0 0,'-36'-61'1488'0'0,"-5"-9"-1312"0"0,-3-7-216 0 0,10 20-160 0 0,18 32-480 0 0,1 7-1088 0 0,21 18-3697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3-02-08T01:33:23.751"/>
    </inkml:context>
    <inkml:brush xml:id="br0">
      <inkml:brushProperty name="width" value="0.05" units="cm"/>
      <inkml:brushProperty name="height" value="0.05" units="cm"/>
    </inkml:brush>
  </inkml:definitions>
  <inkml:trace contextRef="#ctx0" brushRef="#br0">29 37 16692 0 0,'-11'-13'1984'0'0,"2"3"-1608"0"0,0 1-632 0 0,11 5-1176 0 0,1 18-1097 0 0,-3 20-1768 0 0,2 32-3200 0 0</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oyonakarikukyou@toyonakarikukyou.sakura.n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168"/>
  <sheetViews>
    <sheetView tabSelected="1" view="pageBreakPreview" zoomScale="75" zoomScaleNormal="75" zoomScaleSheetLayoutView="75" workbookViewId="0">
      <selection activeCell="A4" sqref="A4"/>
    </sheetView>
  </sheetViews>
  <sheetFormatPr defaultRowHeight="17.25" x14ac:dyDescent="0.15"/>
  <cols>
    <col min="1" max="1" width="18.75" style="85" customWidth="1"/>
    <col min="2" max="2" width="7.75" style="85" customWidth="1"/>
    <col min="3" max="3" width="4.125" style="85" customWidth="1"/>
    <col min="4" max="4" width="29.75" style="85" customWidth="1"/>
    <col min="5" max="6" width="27.125" style="85" customWidth="1"/>
    <col min="7" max="7" width="34.75" style="85" customWidth="1"/>
    <col min="8" max="8" width="8.875" style="85" customWidth="1"/>
    <col min="9" max="11" width="9" style="85"/>
    <col min="12" max="12" width="9" style="85" customWidth="1"/>
    <col min="13" max="16384" width="9" style="85"/>
  </cols>
  <sheetData>
    <row r="1" spans="1:10" ht="19.5" customHeight="1" x14ac:dyDescent="0.15">
      <c r="A1" s="83"/>
      <c r="B1" s="83"/>
      <c r="C1" s="83"/>
      <c r="D1" s="83"/>
      <c r="E1" s="83"/>
      <c r="F1" s="83"/>
      <c r="G1" s="83"/>
      <c r="H1" s="84" t="s">
        <v>367</v>
      </c>
      <c r="I1" s="83"/>
      <c r="J1" s="83"/>
    </row>
    <row r="2" spans="1:10" ht="19.5" customHeight="1" x14ac:dyDescent="0.15">
      <c r="A2" s="83" t="s">
        <v>368</v>
      </c>
      <c r="B2" s="83"/>
      <c r="C2" s="83"/>
      <c r="D2" s="83"/>
      <c r="E2" s="83"/>
      <c r="F2" s="83"/>
      <c r="G2" s="83" t="s">
        <v>158</v>
      </c>
      <c r="H2" s="83" t="s">
        <v>159</v>
      </c>
      <c r="I2" s="83"/>
      <c r="J2" s="83"/>
    </row>
    <row r="3" spans="1:10" ht="19.5" customHeight="1" x14ac:dyDescent="0.15">
      <c r="A3" s="83" t="s">
        <v>369</v>
      </c>
      <c r="B3" s="83"/>
      <c r="C3" s="83"/>
      <c r="D3" s="83"/>
      <c r="E3" s="83"/>
      <c r="F3" s="83"/>
      <c r="G3" s="83" t="s">
        <v>158</v>
      </c>
      <c r="H3" s="83" t="s">
        <v>160</v>
      </c>
      <c r="I3" s="83"/>
      <c r="J3" s="83"/>
    </row>
    <row r="4" spans="1:10" ht="19.5" customHeight="1" x14ac:dyDescent="0.15">
      <c r="A4" s="83"/>
      <c r="B4" s="83"/>
      <c r="C4" s="83"/>
      <c r="D4" s="83"/>
      <c r="E4" s="83"/>
      <c r="F4" s="83"/>
      <c r="G4" s="83" t="s">
        <v>158</v>
      </c>
      <c r="H4" s="83" t="s">
        <v>273</v>
      </c>
      <c r="I4" s="83"/>
      <c r="J4" s="83"/>
    </row>
    <row r="5" spans="1:10" ht="19.5" customHeight="1" x14ac:dyDescent="0.15">
      <c r="A5" s="83"/>
      <c r="B5" s="83"/>
      <c r="C5" s="83"/>
      <c r="D5" s="83"/>
      <c r="E5" s="83"/>
      <c r="F5" s="83"/>
      <c r="G5" s="83"/>
      <c r="H5" s="83"/>
      <c r="I5" s="83"/>
      <c r="J5" s="83"/>
    </row>
    <row r="6" spans="1:10" ht="39" customHeight="1" x14ac:dyDescent="0.15">
      <c r="A6" s="83"/>
      <c r="B6" s="83"/>
      <c r="C6" s="86"/>
      <c r="D6" s="86" t="s">
        <v>285</v>
      </c>
      <c r="E6" s="83"/>
      <c r="F6" s="83"/>
      <c r="G6" s="83"/>
      <c r="H6" s="83"/>
      <c r="I6" s="83"/>
      <c r="J6" s="83"/>
    </row>
    <row r="7" spans="1:10" ht="19.5" customHeight="1" x14ac:dyDescent="0.15">
      <c r="A7" s="83"/>
      <c r="B7" s="83"/>
      <c r="C7" s="83"/>
      <c r="D7" s="83"/>
      <c r="E7" s="83"/>
      <c r="F7" s="83"/>
      <c r="G7" s="83"/>
      <c r="H7" s="83"/>
      <c r="I7" s="83"/>
      <c r="J7" s="83"/>
    </row>
    <row r="8" spans="1:10" ht="19.5" customHeight="1" x14ac:dyDescent="0.15">
      <c r="A8" s="83" t="s">
        <v>161</v>
      </c>
      <c r="B8" s="83"/>
      <c r="C8" s="83" t="s">
        <v>162</v>
      </c>
      <c r="D8" s="83"/>
      <c r="E8" s="83"/>
      <c r="F8" s="83"/>
      <c r="G8" s="83"/>
      <c r="H8" s="83"/>
      <c r="I8" s="83"/>
      <c r="J8" s="83"/>
    </row>
    <row r="9" spans="1:10" ht="19.5" customHeight="1" x14ac:dyDescent="0.15">
      <c r="A9" s="83"/>
      <c r="B9" s="83"/>
      <c r="C9" s="83"/>
      <c r="D9" s="83"/>
      <c r="E9" s="83"/>
      <c r="F9" s="83"/>
      <c r="G9" s="83"/>
      <c r="H9" s="83"/>
      <c r="I9" s="83"/>
      <c r="J9" s="83"/>
    </row>
    <row r="10" spans="1:10" ht="19.5" customHeight="1" x14ac:dyDescent="0.15">
      <c r="A10" s="83" t="s">
        <v>163</v>
      </c>
      <c r="B10" s="83"/>
      <c r="C10" s="83" t="s">
        <v>162</v>
      </c>
      <c r="D10" s="83"/>
      <c r="E10" s="83"/>
      <c r="F10" s="83"/>
      <c r="G10" s="83"/>
      <c r="H10" s="83"/>
      <c r="I10" s="83"/>
      <c r="J10" s="83"/>
    </row>
    <row r="11" spans="1:10" ht="19.5" customHeight="1" x14ac:dyDescent="0.15">
      <c r="A11" s="83"/>
      <c r="B11" s="83"/>
      <c r="C11" s="83"/>
      <c r="D11" s="83"/>
      <c r="E11" s="83"/>
      <c r="F11" s="83"/>
      <c r="G11" s="83"/>
      <c r="H11" s="83"/>
      <c r="I11" s="83"/>
      <c r="J11" s="83"/>
    </row>
    <row r="12" spans="1:10" ht="32.25" customHeight="1" thickBot="1" x14ac:dyDescent="0.2">
      <c r="A12" s="83" t="s">
        <v>164</v>
      </c>
      <c r="B12" s="83"/>
      <c r="C12" s="87"/>
      <c r="D12" s="88" t="s">
        <v>165</v>
      </c>
      <c r="E12" s="89" t="s">
        <v>166</v>
      </c>
      <c r="F12" s="307" t="s">
        <v>134</v>
      </c>
      <c r="G12" s="90" t="s">
        <v>167</v>
      </c>
      <c r="H12" s="83"/>
      <c r="I12" s="83"/>
      <c r="J12" s="83"/>
    </row>
    <row r="13" spans="1:10" ht="32.25" customHeight="1" thickTop="1" x14ac:dyDescent="0.15">
      <c r="A13" s="83"/>
      <c r="B13" s="83"/>
      <c r="C13" s="91">
        <v>1</v>
      </c>
      <c r="D13" s="92" t="s">
        <v>286</v>
      </c>
      <c r="E13" s="93" t="s">
        <v>168</v>
      </c>
      <c r="F13" s="94" t="s">
        <v>287</v>
      </c>
      <c r="G13" s="95"/>
      <c r="H13" s="83"/>
      <c r="I13" s="83"/>
      <c r="J13" s="83"/>
    </row>
    <row r="14" spans="1:10" ht="32.25" customHeight="1" x14ac:dyDescent="0.15">
      <c r="A14" s="83"/>
      <c r="B14" s="83"/>
      <c r="C14" s="96">
        <v>2</v>
      </c>
      <c r="D14" s="97" t="s">
        <v>288</v>
      </c>
      <c r="E14" s="98" t="s">
        <v>293</v>
      </c>
      <c r="F14" s="99" t="s">
        <v>289</v>
      </c>
      <c r="G14" s="310" t="s">
        <v>351</v>
      </c>
      <c r="H14" s="83"/>
      <c r="I14" s="83"/>
      <c r="J14" s="83"/>
    </row>
    <row r="15" spans="1:10" ht="32.25" customHeight="1" x14ac:dyDescent="0.15">
      <c r="A15" s="83"/>
      <c r="B15" s="83"/>
      <c r="C15" s="463">
        <v>3</v>
      </c>
      <c r="D15" s="97" t="s">
        <v>290</v>
      </c>
      <c r="E15" s="471" t="s">
        <v>294</v>
      </c>
      <c r="F15" s="468" t="s">
        <v>292</v>
      </c>
      <c r="G15" s="343" t="s">
        <v>256</v>
      </c>
    </row>
    <row r="16" spans="1:10" ht="32.25" customHeight="1" x14ac:dyDescent="0.15">
      <c r="A16" s="83"/>
      <c r="B16" s="83"/>
      <c r="C16" s="464"/>
      <c r="D16" s="97" t="s">
        <v>291</v>
      </c>
      <c r="E16" s="472"/>
      <c r="F16" s="469"/>
      <c r="G16" s="344"/>
    </row>
    <row r="17" spans="1:10" ht="32.25" customHeight="1" x14ac:dyDescent="0.15">
      <c r="A17" s="83"/>
      <c r="B17" s="83"/>
      <c r="C17" s="464">
        <v>4</v>
      </c>
      <c r="D17" s="97" t="s">
        <v>295</v>
      </c>
      <c r="E17" s="471" t="s">
        <v>297</v>
      </c>
      <c r="F17" s="468" t="s">
        <v>310</v>
      </c>
      <c r="G17" s="343" t="s">
        <v>256</v>
      </c>
    </row>
    <row r="18" spans="1:10" ht="32.25" customHeight="1" x14ac:dyDescent="0.15">
      <c r="A18" s="83"/>
      <c r="B18" s="83"/>
      <c r="C18" s="465"/>
      <c r="D18" s="97" t="s">
        <v>296</v>
      </c>
      <c r="E18" s="472"/>
      <c r="F18" s="469"/>
      <c r="G18" s="344"/>
    </row>
    <row r="19" spans="1:10" ht="32.25" customHeight="1" x14ac:dyDescent="0.15">
      <c r="A19" s="83"/>
      <c r="B19" s="83"/>
      <c r="C19" s="463">
        <v>5</v>
      </c>
      <c r="D19" s="97" t="s">
        <v>298</v>
      </c>
      <c r="E19" s="471" t="s">
        <v>315</v>
      </c>
      <c r="F19" s="468" t="s">
        <v>331</v>
      </c>
      <c r="G19" s="343" t="s">
        <v>256</v>
      </c>
    </row>
    <row r="20" spans="1:10" ht="32.25" customHeight="1" x14ac:dyDescent="0.15">
      <c r="A20" s="83"/>
      <c r="B20" s="83"/>
      <c r="C20" s="465"/>
      <c r="D20" s="97" t="s">
        <v>299</v>
      </c>
      <c r="E20" s="472"/>
      <c r="F20" s="469"/>
      <c r="G20" s="344"/>
    </row>
    <row r="21" spans="1:10" ht="32.25" customHeight="1" x14ac:dyDescent="0.15">
      <c r="A21" s="83"/>
      <c r="B21" s="83"/>
      <c r="C21" s="91">
        <v>6</v>
      </c>
      <c r="D21" s="97" t="s">
        <v>300</v>
      </c>
      <c r="E21" s="98" t="s">
        <v>169</v>
      </c>
      <c r="F21" s="99" t="s">
        <v>277</v>
      </c>
      <c r="G21" s="100"/>
    </row>
    <row r="22" spans="1:10" ht="32.25" customHeight="1" x14ac:dyDescent="0.15">
      <c r="A22" s="83"/>
      <c r="B22" s="83"/>
      <c r="C22" s="91">
        <v>7</v>
      </c>
      <c r="D22" s="97" t="s">
        <v>301</v>
      </c>
      <c r="E22" s="98" t="s">
        <v>170</v>
      </c>
      <c r="F22" s="99" t="s">
        <v>302</v>
      </c>
      <c r="G22" s="100"/>
    </row>
    <row r="23" spans="1:10" ht="32.25" customHeight="1" x14ac:dyDescent="0.15">
      <c r="A23" s="83"/>
      <c r="B23" s="83"/>
      <c r="C23" s="96">
        <v>8</v>
      </c>
      <c r="D23" s="97" t="s">
        <v>303</v>
      </c>
      <c r="E23" s="98" t="s">
        <v>311</v>
      </c>
      <c r="F23" s="99" t="s">
        <v>304</v>
      </c>
      <c r="G23" s="100"/>
    </row>
    <row r="24" spans="1:10" ht="32.25" customHeight="1" x14ac:dyDescent="0.15">
      <c r="A24" s="83"/>
      <c r="B24" s="83"/>
      <c r="C24" s="91">
        <v>9</v>
      </c>
      <c r="D24" s="101" t="s">
        <v>305</v>
      </c>
      <c r="E24" s="102" t="s">
        <v>312</v>
      </c>
      <c r="F24" s="103" t="s">
        <v>278</v>
      </c>
      <c r="G24" s="104"/>
    </row>
    <row r="25" spans="1:10" ht="32.25" customHeight="1" x14ac:dyDescent="0.15">
      <c r="A25" s="83"/>
      <c r="B25" s="83"/>
      <c r="C25" s="96">
        <v>10</v>
      </c>
      <c r="D25" s="101" t="s">
        <v>306</v>
      </c>
      <c r="E25" s="102" t="s">
        <v>313</v>
      </c>
      <c r="F25" s="103" t="s">
        <v>357</v>
      </c>
      <c r="G25" s="104"/>
    </row>
    <row r="26" spans="1:10" ht="32.25" customHeight="1" x14ac:dyDescent="0.15">
      <c r="A26" s="83"/>
      <c r="B26" s="83"/>
      <c r="C26" s="463">
        <v>11</v>
      </c>
      <c r="D26" s="101" t="s">
        <v>307</v>
      </c>
      <c r="E26" s="471" t="s">
        <v>314</v>
      </c>
      <c r="F26" s="468" t="s">
        <v>309</v>
      </c>
      <c r="G26" s="343" t="s">
        <v>352</v>
      </c>
    </row>
    <row r="27" spans="1:10" ht="32.25" customHeight="1" x14ac:dyDescent="0.15">
      <c r="A27" s="83"/>
      <c r="B27" s="83"/>
      <c r="C27" s="466"/>
      <c r="D27" s="105" t="s">
        <v>308</v>
      </c>
      <c r="E27" s="473"/>
      <c r="F27" s="470"/>
      <c r="G27" s="467"/>
    </row>
    <row r="28" spans="1:10" ht="23.25" customHeight="1" x14ac:dyDescent="0.15">
      <c r="A28" s="83"/>
      <c r="B28" s="83"/>
      <c r="C28" s="106"/>
      <c r="D28" s="92"/>
      <c r="E28" s="107"/>
      <c r="F28" s="106"/>
      <c r="G28" s="108"/>
      <c r="H28" s="83"/>
      <c r="I28" s="83"/>
      <c r="J28" s="83"/>
    </row>
    <row r="29" spans="1:10" ht="23.25" customHeight="1" x14ac:dyDescent="0.15">
      <c r="A29" s="83" t="s">
        <v>171</v>
      </c>
      <c r="B29" s="83"/>
      <c r="C29" s="83" t="s">
        <v>172</v>
      </c>
      <c r="D29" s="83"/>
      <c r="E29" s="83"/>
      <c r="F29" s="83"/>
      <c r="G29" s="83"/>
      <c r="H29" s="83"/>
      <c r="I29" s="83"/>
      <c r="J29" s="83"/>
    </row>
    <row r="30" spans="1:10" ht="23.25" customHeight="1" x14ac:dyDescent="0.15">
      <c r="A30" s="83"/>
      <c r="B30" s="83"/>
      <c r="C30" s="83"/>
      <c r="D30" s="83"/>
      <c r="E30" s="83"/>
      <c r="F30" s="83"/>
      <c r="G30" s="83"/>
      <c r="H30" s="83"/>
      <c r="I30" s="83"/>
      <c r="J30" s="83"/>
    </row>
    <row r="31" spans="1:10" ht="23.25" customHeight="1" x14ac:dyDescent="0.15">
      <c r="A31" s="83" t="s">
        <v>173</v>
      </c>
      <c r="B31" s="83"/>
      <c r="C31" s="83" t="s">
        <v>174</v>
      </c>
      <c r="D31" s="83"/>
      <c r="E31" s="83"/>
      <c r="F31" s="83"/>
      <c r="G31" s="83"/>
      <c r="H31" s="83"/>
      <c r="I31" s="83"/>
      <c r="J31" s="83"/>
    </row>
    <row r="32" spans="1:10" ht="23.25" customHeight="1" x14ac:dyDescent="0.15">
      <c r="A32" s="83"/>
      <c r="B32" s="83"/>
      <c r="C32" s="83"/>
      <c r="D32" s="83" t="s">
        <v>175</v>
      </c>
      <c r="E32" s="83"/>
      <c r="F32" s="83"/>
      <c r="G32" s="83"/>
      <c r="H32" s="83"/>
      <c r="I32" s="83"/>
      <c r="J32" s="83"/>
    </row>
    <row r="33" spans="1:10" ht="23.25" customHeight="1" x14ac:dyDescent="0.15">
      <c r="A33" s="83"/>
      <c r="B33" s="83"/>
      <c r="C33" s="83"/>
      <c r="D33" s="83" t="s">
        <v>269</v>
      </c>
      <c r="E33" s="83"/>
      <c r="F33" s="83"/>
      <c r="G33" s="83"/>
      <c r="H33" s="83"/>
      <c r="I33" s="83"/>
      <c r="J33" s="83"/>
    </row>
    <row r="34" spans="1:10" ht="23.25" customHeight="1" x14ac:dyDescent="0.15">
      <c r="A34" s="83"/>
      <c r="B34" s="83"/>
      <c r="C34" s="83"/>
      <c r="D34" s="83" t="s">
        <v>176</v>
      </c>
      <c r="E34" s="83"/>
      <c r="F34" s="83"/>
      <c r="G34" s="83"/>
      <c r="H34" s="83"/>
      <c r="I34" s="83"/>
      <c r="J34" s="83"/>
    </row>
    <row r="35" spans="1:10" ht="23.25" customHeight="1" x14ac:dyDescent="0.15">
      <c r="A35" s="83"/>
      <c r="B35" s="83"/>
      <c r="C35" s="83" t="s">
        <v>177</v>
      </c>
      <c r="D35" s="83"/>
      <c r="E35" s="83"/>
      <c r="F35" s="83"/>
      <c r="G35" s="83"/>
      <c r="H35" s="83"/>
      <c r="I35" s="83"/>
      <c r="J35" s="83"/>
    </row>
    <row r="36" spans="1:10" ht="23.25" customHeight="1" x14ac:dyDescent="0.15">
      <c r="A36" s="83"/>
      <c r="B36" s="83"/>
      <c r="C36" s="83"/>
      <c r="D36" s="83" t="s">
        <v>178</v>
      </c>
      <c r="E36" s="83"/>
      <c r="F36" s="83"/>
      <c r="G36" s="83"/>
      <c r="H36" s="83"/>
      <c r="I36" s="83"/>
      <c r="J36" s="83"/>
    </row>
    <row r="37" spans="1:10" ht="23.25" customHeight="1" x14ac:dyDescent="0.15">
      <c r="A37" s="83"/>
      <c r="B37" s="83"/>
      <c r="C37" s="83"/>
      <c r="D37" s="83" t="s">
        <v>270</v>
      </c>
      <c r="E37" s="83"/>
      <c r="F37" s="83"/>
      <c r="G37" s="83"/>
      <c r="H37" s="83"/>
      <c r="I37" s="83"/>
      <c r="J37" s="83"/>
    </row>
    <row r="38" spans="1:10" ht="23.25" customHeight="1" x14ac:dyDescent="0.15">
      <c r="A38" s="83"/>
      <c r="B38" s="83"/>
      <c r="C38" s="83"/>
      <c r="D38" s="83" t="s">
        <v>176</v>
      </c>
      <c r="E38" s="83"/>
      <c r="F38" s="83"/>
      <c r="G38" s="83"/>
      <c r="H38" s="83"/>
      <c r="I38" s="83"/>
      <c r="J38" s="83"/>
    </row>
    <row r="39" spans="1:10" ht="23.25" customHeight="1" x14ac:dyDescent="0.15">
      <c r="A39" s="83"/>
      <c r="B39" s="83"/>
      <c r="C39" s="83"/>
      <c r="D39" s="83"/>
      <c r="E39" s="83"/>
      <c r="F39" s="83"/>
      <c r="G39" s="83"/>
      <c r="H39" s="83"/>
      <c r="I39" s="83"/>
      <c r="J39" s="83"/>
    </row>
    <row r="40" spans="1:10" ht="23.25" customHeight="1" x14ac:dyDescent="0.15">
      <c r="A40" s="83"/>
      <c r="B40" s="83"/>
      <c r="C40" s="83"/>
      <c r="D40" s="109" t="s">
        <v>179</v>
      </c>
      <c r="E40" s="83"/>
      <c r="F40" s="83"/>
      <c r="G40" s="83"/>
      <c r="H40" s="83"/>
      <c r="I40" s="83"/>
      <c r="J40" s="83"/>
    </row>
    <row r="41" spans="1:10" ht="23.25" customHeight="1" x14ac:dyDescent="0.15">
      <c r="A41" s="83"/>
      <c r="B41" s="83"/>
      <c r="C41" s="83"/>
      <c r="D41" s="83"/>
      <c r="E41" s="83"/>
      <c r="F41" s="83"/>
      <c r="G41" s="83"/>
      <c r="H41" s="83"/>
      <c r="I41" s="83"/>
      <c r="J41" s="83"/>
    </row>
    <row r="42" spans="1:10" ht="23.25" customHeight="1" x14ac:dyDescent="0.15">
      <c r="A42" s="83" t="s">
        <v>180</v>
      </c>
      <c r="B42" s="83"/>
      <c r="C42" s="83" t="s">
        <v>181</v>
      </c>
      <c r="D42" s="83"/>
      <c r="E42" s="83"/>
      <c r="F42" s="83"/>
      <c r="G42" s="83"/>
      <c r="H42" s="83"/>
      <c r="I42" s="83"/>
      <c r="J42" s="83"/>
    </row>
    <row r="43" spans="1:10" ht="23.25" customHeight="1" x14ac:dyDescent="0.15">
      <c r="A43" s="83" t="s">
        <v>182</v>
      </c>
      <c r="B43" s="83"/>
      <c r="C43" s="83"/>
      <c r="D43" s="83"/>
      <c r="E43" s="83"/>
      <c r="F43" s="83"/>
      <c r="G43" s="83"/>
      <c r="H43" s="83"/>
      <c r="I43" s="83"/>
      <c r="J43" s="83"/>
    </row>
    <row r="44" spans="1:10" ht="23.25" customHeight="1" x14ac:dyDescent="0.15">
      <c r="A44" s="83" t="s">
        <v>183</v>
      </c>
      <c r="B44" s="83"/>
      <c r="C44" s="83" t="s">
        <v>184</v>
      </c>
      <c r="D44" s="83"/>
      <c r="E44" s="83"/>
      <c r="F44" s="83"/>
      <c r="G44" s="83"/>
      <c r="H44" s="83"/>
      <c r="I44" s="83"/>
      <c r="J44" s="83"/>
    </row>
    <row r="45" spans="1:10" ht="23.25" customHeight="1" x14ac:dyDescent="0.15">
      <c r="A45" s="83"/>
      <c r="B45" s="83"/>
      <c r="C45" s="83"/>
      <c r="D45" s="83"/>
      <c r="E45" s="83"/>
      <c r="F45" s="83"/>
      <c r="G45" s="83"/>
      <c r="H45" s="83"/>
      <c r="I45" s="83"/>
      <c r="J45" s="83"/>
    </row>
    <row r="46" spans="1:10" ht="23.25" customHeight="1" x14ac:dyDescent="0.15">
      <c r="A46" s="83"/>
      <c r="B46" s="83"/>
      <c r="C46" s="83" t="s">
        <v>353</v>
      </c>
      <c r="D46" s="83"/>
      <c r="E46" s="83"/>
      <c r="F46" s="83"/>
      <c r="G46" s="83"/>
      <c r="H46" s="83"/>
      <c r="I46" s="83"/>
      <c r="J46" s="83"/>
    </row>
    <row r="47" spans="1:10" ht="23.25" customHeight="1" x14ac:dyDescent="0.15">
      <c r="A47" s="83"/>
      <c r="B47" s="83"/>
      <c r="C47" s="83"/>
      <c r="D47" s="83"/>
      <c r="E47" s="83"/>
      <c r="F47" s="83"/>
      <c r="G47" s="83"/>
      <c r="H47" s="83"/>
      <c r="I47" s="83"/>
      <c r="J47" s="83"/>
    </row>
    <row r="48" spans="1:10" ht="23.25" customHeight="1" x14ac:dyDescent="0.15">
      <c r="A48" s="83"/>
      <c r="B48" s="83"/>
      <c r="C48" s="83"/>
      <c r="D48" s="83" t="s">
        <v>185</v>
      </c>
      <c r="E48" s="83"/>
      <c r="F48" s="83"/>
      <c r="G48" s="83"/>
      <c r="H48" s="83"/>
      <c r="I48" s="83"/>
      <c r="J48" s="83"/>
    </row>
    <row r="49" spans="1:10" ht="23.25" customHeight="1" x14ac:dyDescent="0.15">
      <c r="A49" s="83"/>
      <c r="B49" s="83"/>
      <c r="C49" s="83"/>
      <c r="D49" s="83"/>
      <c r="E49" s="83"/>
      <c r="F49" s="83"/>
      <c r="G49" s="83"/>
      <c r="H49" s="83"/>
      <c r="I49" s="83"/>
      <c r="J49" s="83"/>
    </row>
    <row r="50" spans="1:10" ht="23.25" customHeight="1" x14ac:dyDescent="0.15">
      <c r="A50" s="83"/>
      <c r="B50" s="83"/>
      <c r="C50" s="83"/>
      <c r="D50" s="110" t="s">
        <v>359</v>
      </c>
      <c r="E50" s="83"/>
      <c r="F50" s="83"/>
      <c r="G50" s="83"/>
      <c r="H50" s="83"/>
      <c r="I50" s="83"/>
      <c r="J50" s="83"/>
    </row>
    <row r="51" spans="1:10" ht="23.25" customHeight="1" x14ac:dyDescent="0.15">
      <c r="A51" s="83"/>
      <c r="B51" s="83"/>
      <c r="C51" s="83"/>
      <c r="D51" s="83"/>
      <c r="E51" s="83"/>
      <c r="F51" s="83"/>
      <c r="G51" s="83"/>
      <c r="H51" s="83"/>
      <c r="I51" s="83"/>
      <c r="J51" s="83"/>
    </row>
    <row r="52" spans="1:10" ht="23.25" customHeight="1" x14ac:dyDescent="0.15">
      <c r="A52" s="83"/>
      <c r="B52" s="83"/>
      <c r="C52" s="83" t="s">
        <v>186</v>
      </c>
      <c r="D52" s="83"/>
      <c r="E52" s="83"/>
      <c r="F52" s="83"/>
      <c r="G52" s="83"/>
      <c r="H52" s="83"/>
      <c r="I52" s="83"/>
      <c r="J52" s="83"/>
    </row>
    <row r="53" spans="1:10" ht="23.25" customHeight="1" x14ac:dyDescent="0.15">
      <c r="A53" s="83"/>
      <c r="B53" s="83"/>
      <c r="C53" s="83"/>
      <c r="D53" s="83"/>
      <c r="E53" s="83"/>
      <c r="F53" s="83"/>
      <c r="G53" s="83"/>
      <c r="H53" s="83"/>
      <c r="I53" s="83"/>
      <c r="J53" s="83"/>
    </row>
    <row r="54" spans="1:10" ht="23.25" customHeight="1" x14ac:dyDescent="0.15">
      <c r="A54" s="83" t="s">
        <v>187</v>
      </c>
      <c r="B54" s="83"/>
      <c r="C54" s="83" t="s">
        <v>188</v>
      </c>
      <c r="D54" s="83"/>
      <c r="E54" s="83"/>
      <c r="F54" s="83"/>
      <c r="G54" s="83"/>
      <c r="H54" s="83"/>
      <c r="I54" s="83"/>
      <c r="J54" s="83"/>
    </row>
    <row r="55" spans="1:10" ht="23.25" customHeight="1" x14ac:dyDescent="0.15">
      <c r="A55" s="83"/>
      <c r="B55" s="83"/>
      <c r="C55" s="83"/>
      <c r="D55" s="83"/>
      <c r="E55" s="83"/>
      <c r="F55" s="83"/>
      <c r="G55" s="83"/>
      <c r="H55" s="83"/>
      <c r="I55" s="83"/>
      <c r="J55" s="83"/>
    </row>
    <row r="56" spans="1:10" ht="23.25" customHeight="1" x14ac:dyDescent="0.15">
      <c r="A56" s="83" t="s">
        <v>189</v>
      </c>
      <c r="B56" s="83"/>
      <c r="C56" s="83" t="s">
        <v>190</v>
      </c>
      <c r="D56" s="83"/>
      <c r="E56" s="83"/>
      <c r="F56" s="83"/>
      <c r="G56" s="83"/>
      <c r="H56" s="83"/>
      <c r="I56" s="83"/>
      <c r="J56" s="83"/>
    </row>
    <row r="57" spans="1:10" ht="23.25" customHeight="1" x14ac:dyDescent="0.15">
      <c r="A57" s="83" t="s">
        <v>191</v>
      </c>
      <c r="B57" s="83"/>
      <c r="C57" s="83" t="s">
        <v>192</v>
      </c>
      <c r="D57" s="83"/>
      <c r="E57" s="83"/>
      <c r="F57" s="83"/>
      <c r="G57" s="83"/>
      <c r="H57" s="83"/>
      <c r="I57" s="83"/>
      <c r="J57" s="83"/>
    </row>
    <row r="58" spans="1:10" ht="23.25" customHeight="1" x14ac:dyDescent="0.15">
      <c r="B58" s="83"/>
      <c r="C58" s="83"/>
      <c r="D58" s="83"/>
      <c r="E58" s="83"/>
      <c r="F58" s="83"/>
      <c r="G58" s="83"/>
      <c r="H58" s="83"/>
      <c r="I58" s="83"/>
      <c r="J58" s="83"/>
    </row>
    <row r="59" spans="1:10" ht="23.25" customHeight="1" x14ac:dyDescent="0.15">
      <c r="A59" s="83"/>
      <c r="B59" s="83"/>
      <c r="C59" s="83"/>
      <c r="D59" s="340" t="s">
        <v>276</v>
      </c>
      <c r="E59" s="341"/>
      <c r="F59" s="341"/>
      <c r="G59" s="83" t="s">
        <v>279</v>
      </c>
      <c r="H59" s="83"/>
      <c r="I59" s="83"/>
      <c r="J59" s="83"/>
    </row>
    <row r="60" spans="1:10" ht="23.25" customHeight="1" x14ac:dyDescent="0.15">
      <c r="A60" s="83"/>
      <c r="B60" s="83"/>
      <c r="C60" s="83"/>
      <c r="D60" s="83"/>
      <c r="E60" s="83"/>
      <c r="F60" s="83"/>
      <c r="G60" s="83"/>
      <c r="H60" s="83"/>
      <c r="I60" s="83"/>
      <c r="J60" s="83"/>
    </row>
    <row r="61" spans="1:10" ht="23.25" customHeight="1" x14ac:dyDescent="0.15">
      <c r="A61" s="83"/>
      <c r="B61" s="83"/>
      <c r="C61" s="83" t="s">
        <v>193</v>
      </c>
      <c r="D61" s="83"/>
      <c r="E61" s="83"/>
      <c r="F61" s="83"/>
      <c r="G61" s="83"/>
      <c r="H61" s="83"/>
      <c r="I61" s="83"/>
      <c r="J61" s="83"/>
    </row>
    <row r="62" spans="1:10" ht="23.25" customHeight="1" x14ac:dyDescent="0.15">
      <c r="A62" s="83"/>
      <c r="B62" s="83"/>
      <c r="C62" s="83"/>
      <c r="D62" s="83"/>
      <c r="E62" s="83"/>
      <c r="F62" s="83"/>
      <c r="G62" s="83"/>
      <c r="H62" s="83"/>
      <c r="I62" s="83"/>
      <c r="J62" s="83"/>
    </row>
    <row r="63" spans="1:10" ht="23.25" customHeight="1" x14ac:dyDescent="0.15">
      <c r="A63" s="83"/>
      <c r="B63" s="83"/>
      <c r="C63" s="83" t="s">
        <v>194</v>
      </c>
      <c r="D63" s="83"/>
      <c r="E63" s="83"/>
      <c r="F63" s="83"/>
      <c r="G63" s="83"/>
      <c r="H63" s="83"/>
      <c r="I63" s="83"/>
      <c r="J63" s="83"/>
    </row>
    <row r="64" spans="1:10" ht="23.25" customHeight="1" x14ac:dyDescent="0.15">
      <c r="A64" s="83"/>
      <c r="B64" s="83"/>
      <c r="C64" s="83"/>
      <c r="D64" s="83"/>
      <c r="E64" s="83"/>
      <c r="F64" s="83"/>
      <c r="G64" s="83"/>
      <c r="H64" s="83"/>
      <c r="I64" s="83"/>
      <c r="J64" s="83"/>
    </row>
    <row r="65" spans="1:10" ht="23.25" customHeight="1" x14ac:dyDescent="0.15">
      <c r="A65" s="83"/>
      <c r="B65" s="83"/>
      <c r="C65" s="83" t="s">
        <v>354</v>
      </c>
      <c r="D65" s="83"/>
      <c r="E65" s="83"/>
      <c r="F65" s="83"/>
      <c r="G65" s="83"/>
      <c r="H65" s="83"/>
      <c r="I65" s="83"/>
      <c r="J65" s="83"/>
    </row>
    <row r="66" spans="1:10" ht="23.25" customHeight="1" x14ac:dyDescent="0.15">
      <c r="A66" s="83"/>
      <c r="B66" s="83"/>
      <c r="C66" s="83" t="s">
        <v>355</v>
      </c>
      <c r="D66" s="83"/>
      <c r="E66" s="83"/>
      <c r="F66" s="83"/>
      <c r="G66" s="83"/>
      <c r="H66" s="83"/>
      <c r="I66" s="83"/>
      <c r="J66" s="83"/>
    </row>
    <row r="67" spans="1:10" ht="23.25" customHeight="1" x14ac:dyDescent="0.15">
      <c r="A67" s="83"/>
      <c r="B67" s="83"/>
      <c r="C67" s="83"/>
      <c r="D67" s="83"/>
      <c r="E67" s="83"/>
      <c r="F67" s="83"/>
      <c r="G67" s="83"/>
      <c r="H67" s="83"/>
      <c r="I67" s="83"/>
      <c r="J67" s="83"/>
    </row>
    <row r="68" spans="1:10" ht="23.25" customHeight="1" x14ac:dyDescent="0.15">
      <c r="A68" s="83"/>
      <c r="B68" s="83"/>
      <c r="C68" s="83" t="s">
        <v>356</v>
      </c>
      <c r="D68" s="83"/>
      <c r="E68" s="83"/>
      <c r="F68" s="83"/>
      <c r="G68" s="83"/>
      <c r="H68" s="83"/>
      <c r="I68" s="83"/>
      <c r="J68" s="83"/>
    </row>
    <row r="69" spans="1:10" ht="23.25" customHeight="1" x14ac:dyDescent="0.15">
      <c r="A69" s="83"/>
      <c r="B69" s="83"/>
      <c r="C69" s="83" t="s">
        <v>257</v>
      </c>
      <c r="D69" s="83"/>
      <c r="E69" s="83"/>
      <c r="F69" s="83"/>
      <c r="G69" s="83"/>
      <c r="H69" s="83"/>
      <c r="I69" s="83"/>
      <c r="J69" s="83"/>
    </row>
    <row r="70" spans="1:10" ht="19.5" customHeight="1" x14ac:dyDescent="0.15">
      <c r="A70" s="83"/>
      <c r="B70" s="83"/>
      <c r="C70" s="83"/>
      <c r="D70" s="83"/>
      <c r="E70" s="83"/>
      <c r="F70" s="83"/>
      <c r="G70" s="83"/>
      <c r="H70" s="83"/>
      <c r="I70" s="83"/>
      <c r="J70" s="83"/>
    </row>
    <row r="71" spans="1:10" ht="19.5" customHeight="1" x14ac:dyDescent="0.15">
      <c r="A71" s="83"/>
      <c r="B71" s="83"/>
      <c r="C71" s="83"/>
      <c r="D71" s="83"/>
      <c r="E71" s="83"/>
      <c r="F71" s="83"/>
      <c r="G71" s="83"/>
      <c r="H71" s="83"/>
      <c r="I71" s="83"/>
      <c r="J71" s="83"/>
    </row>
    <row r="72" spans="1:10" ht="19.5" customHeight="1" x14ac:dyDescent="0.15">
      <c r="A72" s="83" t="s">
        <v>195</v>
      </c>
      <c r="B72" s="83"/>
      <c r="C72" s="83" t="s">
        <v>258</v>
      </c>
      <c r="D72" s="83"/>
      <c r="E72" s="83"/>
      <c r="F72" s="83"/>
      <c r="G72" s="83"/>
      <c r="H72" s="83"/>
      <c r="I72" s="83"/>
      <c r="J72" s="83"/>
    </row>
    <row r="73" spans="1:10" ht="19.5" customHeight="1" x14ac:dyDescent="0.15">
      <c r="A73" s="83"/>
      <c r="B73" s="83"/>
      <c r="C73" s="83"/>
      <c r="D73" s="83"/>
      <c r="E73" s="83"/>
      <c r="F73" s="83"/>
      <c r="G73" s="83"/>
      <c r="H73" s="83"/>
      <c r="I73" s="83"/>
      <c r="J73" s="83"/>
    </row>
    <row r="74" spans="1:10" ht="19.5" customHeight="1" x14ac:dyDescent="0.15">
      <c r="A74" s="83"/>
      <c r="B74" s="83"/>
      <c r="C74" s="83" t="s">
        <v>280</v>
      </c>
      <c r="D74" s="83"/>
      <c r="E74" s="83"/>
      <c r="F74" s="83"/>
      <c r="G74" s="83"/>
      <c r="H74" s="83"/>
      <c r="I74" s="83"/>
      <c r="J74" s="83"/>
    </row>
    <row r="75" spans="1:10" ht="19.5" customHeight="1" x14ac:dyDescent="0.15">
      <c r="A75" s="83"/>
      <c r="B75" s="83"/>
      <c r="C75" s="83"/>
      <c r="D75" s="83"/>
      <c r="E75" s="83"/>
      <c r="F75" s="83"/>
      <c r="G75" s="83"/>
      <c r="H75" s="83"/>
      <c r="I75" s="83"/>
      <c r="J75" s="83"/>
    </row>
    <row r="76" spans="1:10" ht="19.5" customHeight="1" x14ac:dyDescent="0.15">
      <c r="A76" s="83"/>
      <c r="B76" s="83"/>
      <c r="C76" s="83" t="s">
        <v>196</v>
      </c>
      <c r="D76" s="83"/>
      <c r="E76" s="83"/>
      <c r="F76" s="83"/>
      <c r="G76" s="83"/>
      <c r="H76" s="83"/>
      <c r="I76" s="83"/>
      <c r="J76" s="83"/>
    </row>
    <row r="77" spans="1:10" ht="19.5" customHeight="1" x14ac:dyDescent="0.15">
      <c r="A77" s="83"/>
      <c r="B77" s="83"/>
      <c r="C77" s="83"/>
      <c r="D77" s="83"/>
      <c r="E77" s="83"/>
      <c r="F77" s="83"/>
      <c r="G77" s="83"/>
      <c r="H77" s="83"/>
      <c r="I77" s="83"/>
      <c r="J77" s="83"/>
    </row>
    <row r="78" spans="1:10" ht="19.5" customHeight="1" x14ac:dyDescent="0.15">
      <c r="A78" s="83"/>
      <c r="B78" s="83"/>
      <c r="C78" s="83" t="s">
        <v>197</v>
      </c>
      <c r="D78" s="83"/>
      <c r="E78" s="83"/>
      <c r="F78" s="83"/>
      <c r="G78" s="83"/>
      <c r="H78" s="83"/>
      <c r="I78" s="83"/>
      <c r="J78" s="83"/>
    </row>
    <row r="79" spans="1:10" ht="19.5" customHeight="1" x14ac:dyDescent="0.15">
      <c r="A79" s="83"/>
      <c r="B79" s="83"/>
      <c r="C79" s="83"/>
      <c r="D79" s="83"/>
      <c r="E79" s="83"/>
      <c r="F79" s="83"/>
      <c r="G79" s="83"/>
      <c r="H79" s="83"/>
      <c r="I79" s="83"/>
      <c r="J79" s="83"/>
    </row>
    <row r="80" spans="1:10" ht="19.5" customHeight="1" x14ac:dyDescent="0.15">
      <c r="A80" s="83"/>
      <c r="B80" s="83"/>
      <c r="C80" s="83" t="s">
        <v>259</v>
      </c>
      <c r="D80" s="83"/>
      <c r="E80" s="83"/>
      <c r="F80" s="83"/>
      <c r="G80" s="83"/>
      <c r="H80" s="83"/>
      <c r="I80" s="83"/>
      <c r="J80" s="83"/>
    </row>
    <row r="81" spans="1:10" ht="19.5" customHeight="1" x14ac:dyDescent="0.15">
      <c r="A81" s="83"/>
      <c r="B81" s="83"/>
      <c r="C81" s="83" t="s">
        <v>198</v>
      </c>
      <c r="D81" s="83"/>
      <c r="E81" s="83"/>
      <c r="F81" s="83"/>
      <c r="G81" s="83"/>
      <c r="H81" s="83"/>
      <c r="I81" s="83"/>
      <c r="J81" s="83"/>
    </row>
    <row r="82" spans="1:10" ht="19.5" customHeight="1" x14ac:dyDescent="0.15">
      <c r="A82" s="83"/>
      <c r="B82" s="83"/>
      <c r="C82" s="83"/>
      <c r="D82" s="83"/>
      <c r="E82" s="83"/>
      <c r="F82" s="83"/>
      <c r="G82" s="83"/>
      <c r="H82" s="83"/>
      <c r="I82" s="83"/>
      <c r="J82" s="83"/>
    </row>
    <row r="83" spans="1:10" ht="19.5" customHeight="1" x14ac:dyDescent="0.15">
      <c r="A83" s="83"/>
      <c r="B83" s="83"/>
      <c r="C83" s="83" t="s">
        <v>272</v>
      </c>
      <c r="D83" s="110" t="s">
        <v>274</v>
      </c>
      <c r="E83" s="83"/>
      <c r="F83" s="83"/>
      <c r="G83" s="83"/>
      <c r="H83" s="83"/>
      <c r="I83" s="83"/>
      <c r="J83" s="83"/>
    </row>
    <row r="84" spans="1:10" ht="19.5" customHeight="1" x14ac:dyDescent="0.15">
      <c r="A84" s="83"/>
      <c r="B84" s="83"/>
      <c r="C84" s="83"/>
      <c r="D84" s="83"/>
      <c r="E84" s="83"/>
      <c r="F84" s="83"/>
      <c r="G84" s="83"/>
      <c r="H84" s="83"/>
      <c r="I84" s="83"/>
      <c r="J84" s="83"/>
    </row>
    <row r="85" spans="1:10" ht="19.5" customHeight="1" x14ac:dyDescent="0.15">
      <c r="A85" s="306"/>
      <c r="B85" s="306"/>
      <c r="C85" s="306" t="s">
        <v>199</v>
      </c>
      <c r="D85" s="306"/>
      <c r="E85" s="306"/>
      <c r="F85" s="306"/>
      <c r="G85" s="306"/>
      <c r="H85" s="306"/>
      <c r="I85" s="306"/>
      <c r="J85" s="306"/>
    </row>
    <row r="86" spans="1:10" ht="19.5" customHeight="1" x14ac:dyDescent="0.15">
      <c r="A86" s="83"/>
      <c r="B86" s="83"/>
      <c r="C86" s="83"/>
      <c r="D86" s="83"/>
      <c r="E86" s="83"/>
      <c r="F86" s="83"/>
      <c r="G86" s="83"/>
      <c r="H86" s="83"/>
      <c r="I86" s="83"/>
      <c r="J86" s="83"/>
    </row>
    <row r="87" spans="1:10" ht="19.5" customHeight="1" x14ac:dyDescent="0.15">
      <c r="A87" s="83"/>
      <c r="B87" s="83"/>
      <c r="C87" s="83" t="s">
        <v>282</v>
      </c>
      <c r="D87" s="83"/>
      <c r="E87" s="83"/>
      <c r="F87" s="83"/>
      <c r="G87" s="83"/>
      <c r="H87" s="83"/>
      <c r="I87" s="83"/>
      <c r="J87" s="83"/>
    </row>
    <row r="88" spans="1:10" ht="19.5" customHeight="1" x14ac:dyDescent="0.15">
      <c r="A88" s="83"/>
      <c r="B88" s="83"/>
      <c r="C88" s="83" t="s">
        <v>281</v>
      </c>
      <c r="D88" s="83"/>
      <c r="E88" s="83"/>
      <c r="F88" s="308"/>
      <c r="G88" s="110"/>
      <c r="H88" s="83"/>
      <c r="I88" s="83"/>
      <c r="J88" s="83"/>
    </row>
    <row r="89" spans="1:10" ht="19.5" customHeight="1" x14ac:dyDescent="0.15">
      <c r="A89" s="83"/>
      <c r="B89" s="83"/>
      <c r="C89" s="83"/>
      <c r="D89" s="83"/>
      <c r="E89" s="83"/>
      <c r="F89" s="83"/>
      <c r="G89" s="83"/>
      <c r="H89" s="83"/>
      <c r="I89" s="83"/>
      <c r="J89" s="83"/>
    </row>
    <row r="90" spans="1:10" ht="19.5" customHeight="1" x14ac:dyDescent="0.15">
      <c r="A90" s="83" t="s">
        <v>200</v>
      </c>
      <c r="B90" s="83"/>
      <c r="C90" s="83" t="s">
        <v>201</v>
      </c>
      <c r="D90" s="83"/>
      <c r="E90" s="83"/>
      <c r="F90" s="83"/>
      <c r="G90" s="83"/>
      <c r="H90" s="83"/>
      <c r="I90" s="83"/>
      <c r="J90" s="83"/>
    </row>
    <row r="91" spans="1:10" ht="19.5" customHeight="1" x14ac:dyDescent="0.15">
      <c r="A91" s="83" t="s">
        <v>202</v>
      </c>
      <c r="B91" s="83"/>
      <c r="C91" s="83"/>
      <c r="D91" s="83"/>
      <c r="E91" s="83"/>
      <c r="F91" s="83"/>
      <c r="G91" s="83"/>
      <c r="H91" s="83"/>
      <c r="I91" s="83"/>
      <c r="J91" s="83"/>
    </row>
    <row r="92" spans="1:10" ht="19.5" customHeight="1" x14ac:dyDescent="0.15">
      <c r="A92" s="83"/>
      <c r="B92" s="83"/>
      <c r="C92" s="83" t="s">
        <v>203</v>
      </c>
      <c r="D92" s="83"/>
      <c r="E92" s="83"/>
      <c r="F92" s="83"/>
      <c r="G92" s="83"/>
      <c r="H92" s="83"/>
      <c r="I92" s="83"/>
      <c r="J92" s="83"/>
    </row>
    <row r="93" spans="1:10" ht="19.5" customHeight="1" x14ac:dyDescent="0.15">
      <c r="A93" s="83"/>
      <c r="B93" s="83"/>
      <c r="C93" s="83"/>
      <c r="D93" s="83"/>
      <c r="E93" s="83"/>
      <c r="F93" s="83"/>
      <c r="G93" s="83"/>
      <c r="H93" s="83"/>
      <c r="I93" s="83"/>
      <c r="J93" s="83"/>
    </row>
    <row r="94" spans="1:10" s="83" customFormat="1" ht="19.5" customHeight="1" x14ac:dyDescent="0.15">
      <c r="D94" s="83" t="s">
        <v>174</v>
      </c>
      <c r="F94" s="83" t="s">
        <v>204</v>
      </c>
    </row>
    <row r="95" spans="1:10" s="83" customFormat="1" ht="19.5" customHeight="1" x14ac:dyDescent="0.15"/>
    <row r="96" spans="1:10" s="83" customFormat="1" ht="19.5" customHeight="1" x14ac:dyDescent="0.15">
      <c r="D96" s="83" t="s">
        <v>205</v>
      </c>
      <c r="F96" s="83" t="s">
        <v>206</v>
      </c>
    </row>
    <row r="97" spans="1:10" s="83" customFormat="1" ht="19.5" customHeight="1" x14ac:dyDescent="0.15">
      <c r="D97" s="83" t="s">
        <v>207</v>
      </c>
      <c r="F97" s="83" t="s">
        <v>208</v>
      </c>
    </row>
    <row r="98" spans="1:10" s="83" customFormat="1" ht="19.5" customHeight="1" x14ac:dyDescent="0.15"/>
    <row r="99" spans="1:10" s="83" customFormat="1" ht="19.5" customHeight="1" x14ac:dyDescent="0.15">
      <c r="D99" s="111" t="s">
        <v>209</v>
      </c>
      <c r="F99" s="110" t="s">
        <v>210</v>
      </c>
    </row>
    <row r="100" spans="1:10" s="83" customFormat="1" ht="19.5" customHeight="1" x14ac:dyDescent="0.15">
      <c r="D100" s="111" t="s">
        <v>211</v>
      </c>
      <c r="E100" s="342" t="s">
        <v>212</v>
      </c>
      <c r="F100" s="342"/>
      <c r="G100" s="342"/>
    </row>
    <row r="101" spans="1:10" s="83" customFormat="1" ht="19.5" customHeight="1" x14ac:dyDescent="0.15"/>
    <row r="102" spans="1:10" s="83" customFormat="1" ht="19.5" customHeight="1" x14ac:dyDescent="0.15">
      <c r="D102" s="83" t="s">
        <v>213</v>
      </c>
      <c r="E102" s="112"/>
      <c r="F102" s="83" t="s">
        <v>214</v>
      </c>
    </row>
    <row r="103" spans="1:10" s="83" customFormat="1" ht="19.5" customHeight="1" x14ac:dyDescent="0.15">
      <c r="E103" s="110" t="s">
        <v>215</v>
      </c>
      <c r="F103" s="83" t="s">
        <v>216</v>
      </c>
    </row>
    <row r="104" spans="1:10" s="83" customFormat="1" ht="19.5" customHeight="1" x14ac:dyDescent="0.15">
      <c r="D104" s="83" t="s">
        <v>217</v>
      </c>
    </row>
    <row r="105" spans="1:10" s="83" customFormat="1" ht="19.5" customHeight="1" x14ac:dyDescent="0.15">
      <c r="D105" s="83" t="s">
        <v>218</v>
      </c>
      <c r="F105" s="83" t="s">
        <v>219</v>
      </c>
    </row>
    <row r="106" spans="1:10" s="83" customFormat="1" ht="19.5" customHeight="1" x14ac:dyDescent="0.15">
      <c r="F106" s="83" t="s">
        <v>216</v>
      </c>
    </row>
    <row r="107" spans="1:10" s="83" customFormat="1" ht="19.5" customHeight="1" x14ac:dyDescent="0.15">
      <c r="D107" s="83" t="s">
        <v>220</v>
      </c>
    </row>
    <row r="108" spans="1:10" s="83" customFormat="1" ht="19.5" customHeight="1" x14ac:dyDescent="0.15">
      <c r="D108" s="83" t="s">
        <v>218</v>
      </c>
    </row>
    <row r="109" spans="1:10" s="83" customFormat="1" ht="19.5" customHeight="1" x14ac:dyDescent="0.15"/>
    <row r="110" spans="1:10" ht="19.5" customHeight="1" x14ac:dyDescent="0.15">
      <c r="A110" s="83" t="s">
        <v>221</v>
      </c>
      <c r="B110" s="83"/>
      <c r="C110" s="83" t="s">
        <v>222</v>
      </c>
      <c r="D110" s="83" t="s">
        <v>316</v>
      </c>
      <c r="E110" s="83"/>
      <c r="F110" s="83"/>
      <c r="G110" s="83"/>
      <c r="H110" s="83"/>
      <c r="I110" s="83"/>
      <c r="J110" s="83"/>
    </row>
    <row r="111" spans="1:10" ht="19.5" customHeight="1" x14ac:dyDescent="0.15">
      <c r="A111" s="83" t="s">
        <v>223</v>
      </c>
      <c r="B111" s="83"/>
      <c r="C111" s="83"/>
      <c r="D111" s="83"/>
      <c r="E111" s="83"/>
      <c r="F111" s="83"/>
      <c r="G111" s="83"/>
      <c r="H111" s="83"/>
      <c r="I111" s="83"/>
      <c r="J111" s="83"/>
    </row>
    <row r="112" spans="1:10" ht="19.5" customHeight="1" x14ac:dyDescent="0.15">
      <c r="A112" s="83"/>
      <c r="B112" s="83"/>
      <c r="C112" s="83" t="s">
        <v>224</v>
      </c>
      <c r="D112" s="83" t="s">
        <v>317</v>
      </c>
      <c r="E112" s="83"/>
      <c r="F112" s="83"/>
      <c r="G112" s="83"/>
      <c r="H112" s="83"/>
      <c r="I112" s="83"/>
      <c r="J112" s="83"/>
    </row>
    <row r="113" spans="1:10" ht="19.5" customHeight="1" x14ac:dyDescent="0.15">
      <c r="A113" s="83"/>
      <c r="B113" s="83"/>
      <c r="C113" s="83"/>
      <c r="D113" s="83" t="s">
        <v>275</v>
      </c>
      <c r="E113" s="83"/>
      <c r="F113" s="83"/>
      <c r="G113" s="83"/>
      <c r="H113" s="83"/>
      <c r="I113" s="83"/>
      <c r="J113" s="83"/>
    </row>
    <row r="114" spans="1:10" ht="19.5" customHeight="1" x14ac:dyDescent="0.15">
      <c r="A114" s="83"/>
      <c r="B114" s="83"/>
      <c r="C114" s="83"/>
      <c r="D114" s="83" t="s">
        <v>225</v>
      </c>
      <c r="E114" s="83"/>
      <c r="F114" s="83"/>
      <c r="G114" s="83"/>
      <c r="H114" s="83"/>
      <c r="I114" s="83"/>
      <c r="J114" s="83"/>
    </row>
    <row r="115" spans="1:10" ht="19.5" customHeight="1" x14ac:dyDescent="0.15">
      <c r="A115" s="83"/>
      <c r="B115" s="83"/>
      <c r="C115" s="83"/>
      <c r="D115" s="83" t="s">
        <v>226</v>
      </c>
      <c r="E115" s="83"/>
      <c r="F115" s="83"/>
      <c r="G115" s="83"/>
      <c r="H115" s="83"/>
      <c r="I115" s="83"/>
      <c r="J115" s="83"/>
    </row>
    <row r="116" spans="1:10" ht="19.5" customHeight="1" x14ac:dyDescent="0.15">
      <c r="A116" s="83"/>
      <c r="B116" s="83"/>
      <c r="C116" s="83"/>
      <c r="D116" s="83" t="s">
        <v>227</v>
      </c>
      <c r="E116" s="83"/>
      <c r="F116" s="83"/>
      <c r="G116" s="83"/>
      <c r="H116" s="83"/>
      <c r="I116" s="83"/>
      <c r="J116" s="83"/>
    </row>
    <row r="117" spans="1:10" ht="19.5" customHeight="1" x14ac:dyDescent="0.15">
      <c r="A117" s="83"/>
      <c r="B117" s="83"/>
      <c r="C117" s="83"/>
      <c r="D117" s="83"/>
      <c r="E117" s="83"/>
      <c r="F117" s="83"/>
      <c r="G117" s="83"/>
      <c r="H117" s="83"/>
      <c r="I117" s="83"/>
      <c r="J117" s="83"/>
    </row>
    <row r="118" spans="1:10" ht="19.5" customHeight="1" x14ac:dyDescent="0.15">
      <c r="A118" s="83"/>
      <c r="B118" s="83"/>
      <c r="C118" s="83" t="s">
        <v>228</v>
      </c>
      <c r="D118" s="113" t="s">
        <v>229</v>
      </c>
      <c r="E118" s="83"/>
      <c r="F118" s="83"/>
      <c r="G118" s="83"/>
      <c r="H118" s="83"/>
      <c r="I118" s="83"/>
      <c r="J118" s="83"/>
    </row>
    <row r="119" spans="1:10" ht="19.5" customHeight="1" x14ac:dyDescent="0.15">
      <c r="A119" s="83"/>
      <c r="B119" s="83"/>
      <c r="C119" s="83"/>
      <c r="D119" s="83"/>
      <c r="E119" s="83"/>
      <c r="F119" s="83"/>
      <c r="G119" s="83"/>
      <c r="H119" s="83"/>
      <c r="I119" s="83"/>
      <c r="J119" s="83"/>
    </row>
    <row r="120" spans="1:10" ht="19.5" customHeight="1" x14ac:dyDescent="0.15">
      <c r="A120" s="83"/>
      <c r="B120" s="83"/>
      <c r="C120" s="83" t="s">
        <v>230</v>
      </c>
      <c r="D120" s="83" t="s">
        <v>231</v>
      </c>
      <c r="E120" s="83"/>
      <c r="F120" s="83"/>
      <c r="G120" s="83"/>
      <c r="H120" s="83"/>
      <c r="I120" s="83"/>
      <c r="J120" s="83"/>
    </row>
    <row r="121" spans="1:10" ht="19.5" customHeight="1" x14ac:dyDescent="0.15">
      <c r="A121" s="83"/>
      <c r="B121" s="83"/>
      <c r="C121" s="83"/>
      <c r="D121" s="83" t="s">
        <v>232</v>
      </c>
      <c r="E121" s="83"/>
      <c r="F121" s="83"/>
      <c r="G121" s="83"/>
      <c r="H121" s="83"/>
      <c r="I121" s="83"/>
      <c r="J121" s="83"/>
    </row>
    <row r="122" spans="1:10" ht="19.5" customHeight="1" x14ac:dyDescent="0.15">
      <c r="A122" s="83"/>
      <c r="B122" s="83"/>
      <c r="C122" s="83"/>
      <c r="D122" s="83"/>
      <c r="E122" s="83"/>
      <c r="F122" s="83"/>
      <c r="G122" s="83"/>
      <c r="H122" s="83"/>
      <c r="I122" s="83"/>
      <c r="J122" s="83"/>
    </row>
    <row r="123" spans="1:10" ht="19.5" customHeight="1" x14ac:dyDescent="0.15">
      <c r="A123" s="83"/>
      <c r="B123" s="83"/>
      <c r="C123" s="83" t="s">
        <v>233</v>
      </c>
      <c r="D123" s="83" t="s">
        <v>271</v>
      </c>
      <c r="E123" s="83"/>
      <c r="F123" s="83"/>
      <c r="G123" s="83"/>
      <c r="H123" s="83"/>
      <c r="I123" s="83"/>
      <c r="J123" s="83"/>
    </row>
    <row r="124" spans="1:10" ht="19.5" customHeight="1" x14ac:dyDescent="0.15">
      <c r="A124" s="83"/>
      <c r="B124" s="83"/>
      <c r="C124" s="83"/>
      <c r="D124" s="83" t="s">
        <v>234</v>
      </c>
      <c r="E124" s="83"/>
      <c r="F124" s="83"/>
      <c r="G124" s="83"/>
      <c r="H124" s="83"/>
      <c r="I124" s="83"/>
      <c r="J124" s="83"/>
    </row>
    <row r="125" spans="1:10" ht="19.5" customHeight="1" x14ac:dyDescent="0.15">
      <c r="A125" s="83"/>
      <c r="B125" s="83"/>
      <c r="C125" s="83"/>
      <c r="D125" s="83"/>
      <c r="E125" s="83"/>
      <c r="F125" s="83"/>
      <c r="G125" s="83"/>
      <c r="H125" s="83"/>
      <c r="I125" s="83"/>
      <c r="J125" s="83"/>
    </row>
    <row r="126" spans="1:10" ht="19.5" customHeight="1" x14ac:dyDescent="0.15">
      <c r="A126" s="83"/>
      <c r="B126" s="83"/>
      <c r="C126" s="83" t="s">
        <v>235</v>
      </c>
      <c r="D126" s="83" t="s">
        <v>236</v>
      </c>
      <c r="E126" s="83"/>
      <c r="F126" s="83"/>
      <c r="G126" s="83"/>
      <c r="H126" s="83"/>
      <c r="I126" s="83"/>
      <c r="J126" s="83"/>
    </row>
    <row r="127" spans="1:10" ht="19.5" customHeight="1" x14ac:dyDescent="0.15">
      <c r="A127" s="83"/>
      <c r="B127" s="83"/>
      <c r="C127" s="83"/>
      <c r="D127" s="83"/>
      <c r="E127" s="83"/>
      <c r="F127" s="83"/>
      <c r="G127" s="83"/>
      <c r="H127" s="83"/>
      <c r="I127" s="83"/>
      <c r="J127" s="83"/>
    </row>
    <row r="128" spans="1:10" ht="19.5" customHeight="1" x14ac:dyDescent="0.15">
      <c r="A128" s="83"/>
      <c r="B128" s="83"/>
      <c r="C128" s="83" t="s">
        <v>237</v>
      </c>
      <c r="D128" s="83" t="s">
        <v>238</v>
      </c>
      <c r="E128" s="83"/>
      <c r="F128" s="83"/>
      <c r="G128" s="83"/>
      <c r="H128" s="83"/>
      <c r="I128" s="83"/>
      <c r="J128" s="83"/>
    </row>
    <row r="129" spans="1:10" ht="19.5" customHeight="1" x14ac:dyDescent="0.15">
      <c r="A129" s="83"/>
      <c r="B129" s="83"/>
      <c r="C129" s="83"/>
      <c r="D129" s="83"/>
      <c r="E129" s="83"/>
      <c r="F129" s="83"/>
      <c r="G129" s="83"/>
      <c r="H129" s="83"/>
      <c r="I129" s="83"/>
      <c r="J129" s="83"/>
    </row>
    <row r="130" spans="1:10" ht="19.5" customHeight="1" x14ac:dyDescent="0.15">
      <c r="A130" s="83"/>
      <c r="B130" s="83"/>
      <c r="C130" s="83" t="s">
        <v>239</v>
      </c>
      <c r="D130" s="83" t="s">
        <v>240</v>
      </c>
      <c r="E130" s="83"/>
      <c r="F130" s="83"/>
      <c r="G130" s="83"/>
      <c r="H130" s="83"/>
      <c r="I130" s="83"/>
      <c r="J130" s="83"/>
    </row>
    <row r="131" spans="1:10" ht="19.5" customHeight="1" x14ac:dyDescent="0.15">
      <c r="A131" s="83"/>
      <c r="B131" s="83"/>
      <c r="C131" s="83"/>
      <c r="D131" s="83" t="s">
        <v>241</v>
      </c>
      <c r="E131" s="83"/>
      <c r="F131" s="83"/>
      <c r="G131" s="83"/>
      <c r="H131" s="83"/>
      <c r="I131" s="83"/>
      <c r="J131" s="83"/>
    </row>
    <row r="132" spans="1:10" ht="19.5" customHeight="1" x14ac:dyDescent="0.15">
      <c r="A132" s="83"/>
      <c r="B132" s="83"/>
      <c r="C132" s="83"/>
      <c r="D132" s="83"/>
      <c r="E132" s="83"/>
      <c r="F132" s="83"/>
      <c r="G132" s="83"/>
      <c r="H132" s="83"/>
      <c r="I132" s="83"/>
      <c r="J132" s="83"/>
    </row>
    <row r="133" spans="1:10" ht="19.5" customHeight="1" x14ac:dyDescent="0.15">
      <c r="A133" s="83"/>
      <c r="B133" s="83"/>
      <c r="C133" s="83" t="s">
        <v>242</v>
      </c>
      <c r="D133" s="111" t="s">
        <v>243</v>
      </c>
      <c r="E133" s="83"/>
      <c r="F133" s="83"/>
      <c r="G133" s="83"/>
      <c r="H133" s="83"/>
      <c r="I133" s="83"/>
      <c r="J133" s="83"/>
    </row>
    <row r="134" spans="1:10" ht="19.5" customHeight="1" x14ac:dyDescent="0.15">
      <c r="A134" s="83"/>
      <c r="B134" s="83"/>
      <c r="C134" s="83"/>
      <c r="D134" s="83"/>
      <c r="E134" s="83"/>
      <c r="F134" s="83"/>
      <c r="G134" s="83"/>
      <c r="H134" s="83"/>
      <c r="I134" s="83"/>
      <c r="J134" s="83"/>
    </row>
    <row r="135" spans="1:10" ht="19.5" customHeight="1" x14ac:dyDescent="0.15">
      <c r="A135" s="83"/>
      <c r="B135" s="83"/>
      <c r="C135" s="83" t="s">
        <v>244</v>
      </c>
      <c r="D135" s="83" t="s">
        <v>245</v>
      </c>
      <c r="E135" s="83"/>
      <c r="F135" s="83"/>
      <c r="G135" s="83"/>
      <c r="H135" s="83"/>
      <c r="I135" s="83"/>
      <c r="J135" s="83"/>
    </row>
    <row r="136" spans="1:10" ht="19.5" customHeight="1" x14ac:dyDescent="0.15">
      <c r="A136" s="83"/>
      <c r="B136" s="83"/>
      <c r="C136" s="83"/>
      <c r="D136" s="83" t="s">
        <v>246</v>
      </c>
      <c r="E136" s="83"/>
      <c r="F136" s="83"/>
      <c r="G136" s="83"/>
      <c r="H136" s="83"/>
      <c r="I136" s="83"/>
      <c r="J136" s="83"/>
    </row>
    <row r="137" spans="1:10" ht="19.5" customHeight="1" x14ac:dyDescent="0.15">
      <c r="A137" s="83"/>
      <c r="B137" s="83"/>
      <c r="C137" s="83"/>
      <c r="D137" s="83"/>
      <c r="E137" s="83"/>
      <c r="F137" s="83"/>
      <c r="G137" s="83"/>
      <c r="H137" s="83"/>
      <c r="I137" s="83"/>
      <c r="J137" s="83"/>
    </row>
    <row r="138" spans="1:10" ht="19.5" customHeight="1" x14ac:dyDescent="0.15">
      <c r="A138" s="83"/>
      <c r="B138" s="83"/>
      <c r="C138" s="83" t="s">
        <v>247</v>
      </c>
      <c r="D138" s="83" t="s">
        <v>248</v>
      </c>
      <c r="E138" s="83"/>
      <c r="F138" s="83"/>
      <c r="G138" s="83"/>
      <c r="H138" s="83"/>
      <c r="I138" s="83"/>
      <c r="J138" s="83"/>
    </row>
    <row r="139" spans="1:10" ht="19.5" customHeight="1" x14ac:dyDescent="0.15">
      <c r="A139" s="83"/>
      <c r="B139" s="83"/>
      <c r="C139" s="83"/>
      <c r="D139" s="83"/>
      <c r="E139" s="83"/>
      <c r="F139" s="83"/>
      <c r="G139" s="83"/>
      <c r="H139" s="83"/>
      <c r="I139" s="83"/>
      <c r="J139" s="83"/>
    </row>
    <row r="140" spans="1:10" ht="19.5" customHeight="1" x14ac:dyDescent="0.15">
      <c r="A140" s="83" t="s">
        <v>249</v>
      </c>
      <c r="B140" s="83"/>
      <c r="C140" s="83" t="s">
        <v>250</v>
      </c>
      <c r="D140" s="83"/>
      <c r="E140" s="83"/>
      <c r="F140" s="83"/>
      <c r="G140" s="83"/>
      <c r="H140" s="83"/>
      <c r="I140" s="83"/>
      <c r="J140" s="83"/>
    </row>
    <row r="141" spans="1:10" ht="19.5" customHeight="1" x14ac:dyDescent="0.15">
      <c r="A141" s="83" t="s">
        <v>251</v>
      </c>
      <c r="B141" s="83"/>
      <c r="C141" s="83"/>
      <c r="D141" s="83"/>
      <c r="E141" s="83"/>
      <c r="F141" s="83"/>
      <c r="G141" s="83"/>
      <c r="H141" s="83"/>
      <c r="I141" s="83"/>
      <c r="J141" s="83"/>
    </row>
    <row r="142" spans="1:10" ht="19.5" customHeight="1" x14ac:dyDescent="0.15">
      <c r="A142" s="83"/>
      <c r="B142" s="83"/>
      <c r="C142" s="83" t="s">
        <v>252</v>
      </c>
      <c r="D142" s="83"/>
      <c r="E142" s="83"/>
      <c r="F142" s="83"/>
      <c r="G142" s="83"/>
      <c r="H142" s="83"/>
      <c r="I142" s="83"/>
      <c r="J142" s="83"/>
    </row>
    <row r="143" spans="1:10" ht="19.5" customHeight="1" x14ac:dyDescent="0.15">
      <c r="A143" s="83"/>
      <c r="B143" s="83"/>
      <c r="C143" s="83" t="s">
        <v>260</v>
      </c>
      <c r="D143" s="83"/>
      <c r="E143" s="83"/>
      <c r="F143" s="83"/>
      <c r="G143" s="83"/>
      <c r="H143" s="83"/>
      <c r="I143" s="83"/>
      <c r="J143" s="83"/>
    </row>
    <row r="144" spans="1:10" ht="19.5" customHeight="1" x14ac:dyDescent="0.15">
      <c r="A144" s="83"/>
      <c r="B144" s="83"/>
      <c r="C144" s="83"/>
      <c r="D144" s="83"/>
      <c r="E144" s="83"/>
      <c r="F144" s="83"/>
      <c r="G144" s="83"/>
      <c r="H144" s="83"/>
      <c r="I144" s="83"/>
      <c r="J144" s="83"/>
    </row>
    <row r="145" spans="1:10" ht="19.5" customHeight="1" x14ac:dyDescent="0.15">
      <c r="A145" s="83"/>
      <c r="B145" s="83"/>
      <c r="C145" s="83" t="s">
        <v>253</v>
      </c>
      <c r="D145" s="83"/>
      <c r="E145" s="83"/>
      <c r="F145" s="83"/>
      <c r="G145" s="83"/>
      <c r="H145" s="83"/>
      <c r="I145" s="83"/>
      <c r="J145" s="83"/>
    </row>
    <row r="146" spans="1:10" ht="19.5" customHeight="1" x14ac:dyDescent="0.15">
      <c r="A146" s="83"/>
      <c r="B146" s="83"/>
      <c r="C146" s="83"/>
      <c r="D146" s="83"/>
      <c r="E146" s="83"/>
      <c r="F146" s="83"/>
      <c r="G146" s="83"/>
      <c r="H146" s="83"/>
      <c r="I146" s="83"/>
      <c r="J146" s="83"/>
    </row>
    <row r="147" spans="1:10" ht="19.5" customHeight="1" x14ac:dyDescent="0.15">
      <c r="A147" s="83"/>
      <c r="B147" s="83"/>
      <c r="C147" s="83" t="s">
        <v>254</v>
      </c>
      <c r="D147" s="83"/>
      <c r="E147" s="83"/>
      <c r="F147" s="83"/>
      <c r="G147" s="83"/>
      <c r="H147" s="83"/>
      <c r="I147" s="83"/>
      <c r="J147" s="83"/>
    </row>
    <row r="148" spans="1:10" ht="19.5" customHeight="1" x14ac:dyDescent="0.15">
      <c r="A148" s="83"/>
      <c r="B148" s="83"/>
      <c r="C148" s="83"/>
      <c r="D148" s="83"/>
      <c r="E148" s="83"/>
      <c r="F148" s="83"/>
      <c r="G148" s="83"/>
      <c r="H148" s="83"/>
      <c r="I148" s="83"/>
      <c r="J148" s="83"/>
    </row>
    <row r="149" spans="1:10" ht="19.5" customHeight="1" x14ac:dyDescent="0.15">
      <c r="A149" s="83"/>
      <c r="B149" s="83"/>
      <c r="C149" s="83" t="s">
        <v>255</v>
      </c>
      <c r="D149" s="83"/>
      <c r="E149" s="83"/>
      <c r="F149" s="83"/>
      <c r="G149" s="83"/>
      <c r="H149" s="83"/>
      <c r="I149" s="83"/>
      <c r="J149" s="83"/>
    </row>
    <row r="150" spans="1:10" ht="19.5" customHeight="1" x14ac:dyDescent="0.15"/>
    <row r="151" spans="1:10" ht="19.5" customHeight="1" x14ac:dyDescent="0.15"/>
    <row r="152" spans="1:10" ht="19.5" customHeight="1" x14ac:dyDescent="0.15"/>
    <row r="153" spans="1:10" ht="19.5" customHeight="1" x14ac:dyDescent="0.15"/>
    <row r="154" spans="1:10" ht="19.5" customHeight="1" x14ac:dyDescent="0.15"/>
    <row r="155" spans="1:10" ht="19.5" customHeight="1" x14ac:dyDescent="0.15"/>
    <row r="156" spans="1:10" ht="19.5" customHeight="1" x14ac:dyDescent="0.15"/>
    <row r="157" spans="1:10" ht="19.5" customHeight="1" x14ac:dyDescent="0.15"/>
    <row r="158" spans="1:10" ht="19.5" customHeight="1" x14ac:dyDescent="0.15"/>
    <row r="159" spans="1:10" ht="19.5" customHeight="1" x14ac:dyDescent="0.15"/>
    <row r="160" spans="1:10" ht="19.5" customHeight="1" x14ac:dyDescent="0.15"/>
    <row r="161" ht="19.5" customHeight="1" x14ac:dyDescent="0.15"/>
    <row r="162" ht="19.5" customHeight="1" x14ac:dyDescent="0.15"/>
    <row r="163" ht="19.5" customHeight="1" x14ac:dyDescent="0.15"/>
    <row r="164" ht="19.5" customHeight="1" x14ac:dyDescent="0.15"/>
    <row r="165" ht="19.5" customHeight="1" x14ac:dyDescent="0.15"/>
    <row r="166" ht="19.5" customHeight="1" x14ac:dyDescent="0.15"/>
    <row r="167" ht="19.5" customHeight="1" x14ac:dyDescent="0.15"/>
    <row r="168" ht="19.5" customHeight="1" x14ac:dyDescent="0.15"/>
  </sheetData>
  <mergeCells count="18">
    <mergeCell ref="E19:E20"/>
    <mergeCell ref="E26:E27"/>
    <mergeCell ref="D59:F59"/>
    <mergeCell ref="E100:G100"/>
    <mergeCell ref="G17:G18"/>
    <mergeCell ref="G19:G20"/>
    <mergeCell ref="C15:C16"/>
    <mergeCell ref="C17:C18"/>
    <mergeCell ref="C19:C20"/>
    <mergeCell ref="C26:C27"/>
    <mergeCell ref="G15:G16"/>
    <mergeCell ref="G26:G27"/>
    <mergeCell ref="F15:F16"/>
    <mergeCell ref="F17:F18"/>
    <mergeCell ref="F26:F27"/>
    <mergeCell ref="F19:F20"/>
    <mergeCell ref="E15:E16"/>
    <mergeCell ref="E17:E18"/>
  </mergeCells>
  <phoneticPr fontId="17"/>
  <hyperlinks>
    <hyperlink ref="D59" r:id="rId1" display="toyonakarikukyou@toyonakarikukyou.sakura.ne." xr:uid="{00000000-0004-0000-0000-000000000000}"/>
  </hyperlinks>
  <pageMargins left="0.47244094488188981" right="0" top="0.47244094488188981" bottom="0" header="0.31496062992125984" footer="0.31496062992125984"/>
  <pageSetup paperSize="9" scale="52" orientation="portrait" horizontalDpi="1200" verticalDpi="1200" r:id="rId2"/>
  <rowBreaks count="1" manualBreakCount="1">
    <brk id="67"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Q44"/>
  <sheetViews>
    <sheetView workbookViewId="0">
      <selection activeCell="C45" sqref="C45"/>
    </sheetView>
  </sheetViews>
  <sheetFormatPr defaultRowHeight="13.5" x14ac:dyDescent="0.15"/>
  <cols>
    <col min="1" max="1" width="6.75" customWidth="1"/>
    <col min="2" max="2" width="14.75" customWidth="1"/>
    <col min="3" max="3" width="8.875" style="51" customWidth="1"/>
    <col min="4" max="17" width="8.875" customWidth="1"/>
  </cols>
  <sheetData>
    <row r="1" spans="1:17" ht="30" customHeight="1" x14ac:dyDescent="0.15">
      <c r="B1" s="347" t="s">
        <v>318</v>
      </c>
      <c r="C1" s="347"/>
      <c r="D1" s="347"/>
      <c r="E1" s="347"/>
      <c r="F1" s="347"/>
      <c r="G1" s="347"/>
      <c r="H1" s="347"/>
      <c r="I1" s="347"/>
      <c r="J1" s="347"/>
      <c r="K1" s="347"/>
      <c r="L1" s="347"/>
      <c r="M1" s="347"/>
      <c r="N1" s="347"/>
      <c r="O1" s="309"/>
      <c r="P1" s="49"/>
      <c r="Q1" s="50" t="s">
        <v>261</v>
      </c>
    </row>
    <row r="2" spans="1:17" ht="21" customHeight="1" thickBot="1" x14ac:dyDescent="0.2"/>
    <row r="3" spans="1:17" s="52" customFormat="1" ht="36" customHeight="1" x14ac:dyDescent="0.15">
      <c r="A3" s="348" t="s">
        <v>129</v>
      </c>
      <c r="B3" s="349"/>
      <c r="C3" s="474" t="s">
        <v>130</v>
      </c>
      <c r="D3" s="475" t="s">
        <v>322</v>
      </c>
      <c r="E3" s="476" t="s">
        <v>321</v>
      </c>
      <c r="F3" s="477" t="s">
        <v>321</v>
      </c>
      <c r="G3" s="478" t="s">
        <v>329</v>
      </c>
      <c r="H3" s="479" t="s">
        <v>329</v>
      </c>
      <c r="I3" s="480" t="s">
        <v>330</v>
      </c>
      <c r="J3" s="481" t="s">
        <v>330</v>
      </c>
      <c r="K3" s="482" t="s">
        <v>131</v>
      </c>
      <c r="L3" s="483" t="s">
        <v>132</v>
      </c>
      <c r="M3" s="482" t="s">
        <v>336</v>
      </c>
      <c r="N3" s="483" t="s">
        <v>337</v>
      </c>
      <c r="O3" s="482" t="s">
        <v>345</v>
      </c>
      <c r="P3" s="484" t="s">
        <v>346</v>
      </c>
      <c r="Q3" s="485" t="s">
        <v>346</v>
      </c>
    </row>
    <row r="4" spans="1:17" s="52" customFormat="1" ht="36" customHeight="1" x14ac:dyDescent="0.15">
      <c r="A4" s="350" t="s">
        <v>133</v>
      </c>
      <c r="B4" s="351"/>
      <c r="C4" s="486" t="s">
        <v>319</v>
      </c>
      <c r="D4" s="487" t="s">
        <v>283</v>
      </c>
      <c r="E4" s="488" t="s">
        <v>284</v>
      </c>
      <c r="F4" s="489" t="s">
        <v>323</v>
      </c>
      <c r="G4" s="490" t="s">
        <v>324</v>
      </c>
      <c r="H4" s="490" t="s">
        <v>325</v>
      </c>
      <c r="I4" s="491" t="s">
        <v>362</v>
      </c>
      <c r="J4" s="492" t="s">
        <v>363</v>
      </c>
      <c r="K4" s="493" t="s">
        <v>333</v>
      </c>
      <c r="L4" s="494" t="s">
        <v>334</v>
      </c>
      <c r="M4" s="493" t="s">
        <v>338</v>
      </c>
      <c r="N4" s="494" t="s">
        <v>340</v>
      </c>
      <c r="O4" s="495" t="s">
        <v>341</v>
      </c>
      <c r="P4" s="496" t="s">
        <v>342</v>
      </c>
      <c r="Q4" s="497" t="s">
        <v>343</v>
      </c>
    </row>
    <row r="5" spans="1:17" ht="36" customHeight="1" thickBot="1" x14ac:dyDescent="0.2">
      <c r="A5" s="352" t="s">
        <v>134</v>
      </c>
      <c r="B5" s="353"/>
      <c r="C5" s="53" t="s">
        <v>320</v>
      </c>
      <c r="D5" s="457" t="s">
        <v>326</v>
      </c>
      <c r="E5" s="429" t="s">
        <v>327</v>
      </c>
      <c r="F5" s="430" t="s">
        <v>327</v>
      </c>
      <c r="G5" s="244" t="s">
        <v>328</v>
      </c>
      <c r="H5" s="245" t="s">
        <v>328</v>
      </c>
      <c r="I5" s="240" t="s">
        <v>332</v>
      </c>
      <c r="J5" s="241" t="s">
        <v>332</v>
      </c>
      <c r="K5" s="320" t="s">
        <v>360</v>
      </c>
      <c r="L5" s="321" t="s">
        <v>335</v>
      </c>
      <c r="M5" s="320" t="s">
        <v>339</v>
      </c>
      <c r="N5" s="321" t="s">
        <v>361</v>
      </c>
      <c r="O5" s="320" t="s">
        <v>358</v>
      </c>
      <c r="P5" s="248" t="s">
        <v>344</v>
      </c>
      <c r="Q5" s="207" t="s">
        <v>344</v>
      </c>
    </row>
    <row r="6" spans="1:17" ht="30" customHeight="1" thickTop="1" x14ac:dyDescent="0.15">
      <c r="A6" s="354" t="s">
        <v>135</v>
      </c>
      <c r="B6" s="54">
        <v>100</v>
      </c>
      <c r="C6" s="55" t="s">
        <v>136</v>
      </c>
      <c r="D6" s="56" t="s">
        <v>136</v>
      </c>
      <c r="E6" s="431" t="s">
        <v>267</v>
      </c>
      <c r="F6" s="432" t="s">
        <v>265</v>
      </c>
      <c r="G6" s="282" t="s">
        <v>267</v>
      </c>
      <c r="H6" s="252" t="s">
        <v>265</v>
      </c>
      <c r="I6" s="265" t="s">
        <v>136</v>
      </c>
      <c r="J6" s="272" t="s">
        <v>265</v>
      </c>
      <c r="K6" s="311" t="s">
        <v>136</v>
      </c>
      <c r="L6" s="322" t="s">
        <v>136</v>
      </c>
      <c r="M6" s="311" t="s">
        <v>136</v>
      </c>
      <c r="N6" s="322" t="s">
        <v>136</v>
      </c>
      <c r="O6" s="311" t="s">
        <v>136</v>
      </c>
      <c r="P6" s="293" t="s">
        <v>136</v>
      </c>
      <c r="Q6" s="280" t="s">
        <v>265</v>
      </c>
    </row>
    <row r="7" spans="1:17" ht="30" customHeight="1" x14ac:dyDescent="0.15">
      <c r="A7" s="345"/>
      <c r="B7" s="57">
        <v>200</v>
      </c>
      <c r="C7" s="58" t="s">
        <v>136</v>
      </c>
      <c r="D7" s="59" t="s">
        <v>136</v>
      </c>
      <c r="E7" s="433" t="s">
        <v>265</v>
      </c>
      <c r="F7" s="434" t="s">
        <v>136</v>
      </c>
      <c r="G7" s="251" t="s">
        <v>265</v>
      </c>
      <c r="H7" s="236" t="s">
        <v>136</v>
      </c>
      <c r="I7" s="266" t="s">
        <v>265</v>
      </c>
      <c r="J7" s="238" t="s">
        <v>136</v>
      </c>
      <c r="K7" s="312" t="s">
        <v>136</v>
      </c>
      <c r="L7" s="323" t="s">
        <v>136</v>
      </c>
      <c r="M7" s="312" t="s">
        <v>136</v>
      </c>
      <c r="N7" s="323" t="s">
        <v>136</v>
      </c>
      <c r="O7" s="312" t="s">
        <v>136</v>
      </c>
      <c r="P7" s="281" t="s">
        <v>265</v>
      </c>
      <c r="Q7" s="208" t="s">
        <v>136</v>
      </c>
    </row>
    <row r="8" spans="1:17" ht="30" customHeight="1" x14ac:dyDescent="0.15">
      <c r="A8" s="345"/>
      <c r="B8" s="60">
        <v>400</v>
      </c>
      <c r="C8" s="61" t="s">
        <v>136</v>
      </c>
      <c r="D8" s="62" t="s">
        <v>136</v>
      </c>
      <c r="E8" s="435" t="s">
        <v>136</v>
      </c>
      <c r="F8" s="436" t="s">
        <v>265</v>
      </c>
      <c r="G8" s="257" t="s">
        <v>136</v>
      </c>
      <c r="H8" s="253" t="s">
        <v>265</v>
      </c>
      <c r="I8" s="264" t="s">
        <v>136</v>
      </c>
      <c r="J8" s="262" t="s">
        <v>265</v>
      </c>
      <c r="K8" s="313" t="s">
        <v>136</v>
      </c>
      <c r="L8" s="324" t="s">
        <v>136</v>
      </c>
      <c r="M8" s="313" t="s">
        <v>136</v>
      </c>
      <c r="N8" s="324" t="s">
        <v>136</v>
      </c>
      <c r="O8" s="313" t="s">
        <v>136</v>
      </c>
      <c r="P8" s="275" t="s">
        <v>136</v>
      </c>
      <c r="Q8" s="277" t="s">
        <v>265</v>
      </c>
    </row>
    <row r="9" spans="1:17" ht="30" customHeight="1" x14ac:dyDescent="0.15">
      <c r="A9" s="345"/>
      <c r="B9" s="63">
        <v>800</v>
      </c>
      <c r="C9" s="64" t="s">
        <v>136</v>
      </c>
      <c r="D9" s="65" t="s">
        <v>136</v>
      </c>
      <c r="E9" s="437" t="s">
        <v>265</v>
      </c>
      <c r="F9" s="438" t="s">
        <v>136</v>
      </c>
      <c r="G9" s="254" t="s">
        <v>265</v>
      </c>
      <c r="H9" s="283" t="s">
        <v>136</v>
      </c>
      <c r="I9" s="274" t="s">
        <v>265</v>
      </c>
      <c r="J9" s="269" t="s">
        <v>136</v>
      </c>
      <c r="K9" s="314" t="s">
        <v>136</v>
      </c>
      <c r="L9" s="325" t="s">
        <v>136</v>
      </c>
      <c r="M9" s="314" t="s">
        <v>136</v>
      </c>
      <c r="N9" s="325" t="s">
        <v>136</v>
      </c>
      <c r="O9" s="314" t="s">
        <v>136</v>
      </c>
      <c r="P9" s="300" t="s">
        <v>265</v>
      </c>
      <c r="Q9" s="295" t="s">
        <v>136</v>
      </c>
    </row>
    <row r="10" spans="1:17" ht="30" customHeight="1" x14ac:dyDescent="0.15">
      <c r="A10" s="345"/>
      <c r="B10" s="57">
        <v>1500</v>
      </c>
      <c r="C10" s="58" t="s">
        <v>136</v>
      </c>
      <c r="D10" s="59" t="s">
        <v>136</v>
      </c>
      <c r="E10" s="439" t="s">
        <v>136</v>
      </c>
      <c r="F10" s="440" t="s">
        <v>265</v>
      </c>
      <c r="G10" s="246" t="s">
        <v>136</v>
      </c>
      <c r="H10" s="255" t="s">
        <v>265</v>
      </c>
      <c r="I10" s="242" t="s">
        <v>136</v>
      </c>
      <c r="J10" s="263" t="s">
        <v>265</v>
      </c>
      <c r="K10" s="312" t="s">
        <v>136</v>
      </c>
      <c r="L10" s="323" t="s">
        <v>136</v>
      </c>
      <c r="M10" s="312" t="s">
        <v>136</v>
      </c>
      <c r="N10" s="323" t="s">
        <v>136</v>
      </c>
      <c r="O10" s="312" t="s">
        <v>136</v>
      </c>
      <c r="P10" s="249" t="s">
        <v>136</v>
      </c>
      <c r="Q10" s="301" t="s">
        <v>265</v>
      </c>
    </row>
    <row r="11" spans="1:17" ht="30" customHeight="1" x14ac:dyDescent="0.15">
      <c r="A11" s="345"/>
      <c r="B11" s="66">
        <v>3000</v>
      </c>
      <c r="C11" s="67" t="s">
        <v>136</v>
      </c>
      <c r="D11" s="68" t="s">
        <v>136</v>
      </c>
      <c r="E11" s="441" t="s">
        <v>265</v>
      </c>
      <c r="F11" s="442" t="s">
        <v>136</v>
      </c>
      <c r="G11" s="256" t="s">
        <v>265</v>
      </c>
      <c r="H11" s="284" t="s">
        <v>136</v>
      </c>
      <c r="I11" s="267" t="s">
        <v>265</v>
      </c>
      <c r="J11" s="285" t="s">
        <v>136</v>
      </c>
      <c r="K11" s="315" t="s">
        <v>136</v>
      </c>
      <c r="L11" s="326" t="s">
        <v>136</v>
      </c>
      <c r="M11" s="315" t="s">
        <v>136</v>
      </c>
      <c r="N11" s="326" t="s">
        <v>136</v>
      </c>
      <c r="O11" s="315" t="s">
        <v>136</v>
      </c>
      <c r="P11" s="302" t="s">
        <v>265</v>
      </c>
      <c r="Q11" s="296" t="s">
        <v>136</v>
      </c>
    </row>
    <row r="12" spans="1:17" ht="30" customHeight="1" x14ac:dyDescent="0.15">
      <c r="A12" s="345"/>
      <c r="B12" s="54" t="s">
        <v>137</v>
      </c>
      <c r="C12" s="55" t="s">
        <v>136</v>
      </c>
      <c r="D12" s="56" t="s">
        <v>136</v>
      </c>
      <c r="E12" s="431" t="s">
        <v>266</v>
      </c>
      <c r="F12" s="432" t="s">
        <v>265</v>
      </c>
      <c r="G12" s="282" t="s">
        <v>266</v>
      </c>
      <c r="H12" s="252" t="s">
        <v>265</v>
      </c>
      <c r="I12" s="265" t="s">
        <v>266</v>
      </c>
      <c r="J12" s="272" t="s">
        <v>265</v>
      </c>
      <c r="K12" s="311" t="s">
        <v>136</v>
      </c>
      <c r="L12" s="322" t="s">
        <v>136</v>
      </c>
      <c r="M12" s="311" t="s">
        <v>136</v>
      </c>
      <c r="N12" s="322" t="s">
        <v>136</v>
      </c>
      <c r="O12" s="311" t="s">
        <v>136</v>
      </c>
      <c r="P12" s="293" t="s">
        <v>266</v>
      </c>
      <c r="Q12" s="280" t="s">
        <v>265</v>
      </c>
    </row>
    <row r="13" spans="1:17" ht="30" customHeight="1" x14ac:dyDescent="0.15">
      <c r="A13" s="345"/>
      <c r="B13" s="69" t="s">
        <v>138</v>
      </c>
      <c r="C13" s="58" t="s">
        <v>139</v>
      </c>
      <c r="D13" s="59" t="s">
        <v>139</v>
      </c>
      <c r="E13" s="439" t="s">
        <v>266</v>
      </c>
      <c r="F13" s="440" t="s">
        <v>265</v>
      </c>
      <c r="G13" s="246" t="s">
        <v>266</v>
      </c>
      <c r="H13" s="255" t="s">
        <v>265</v>
      </c>
      <c r="I13" s="242" t="s">
        <v>266</v>
      </c>
      <c r="J13" s="263" t="s">
        <v>265</v>
      </c>
      <c r="K13" s="311" t="s">
        <v>136</v>
      </c>
      <c r="L13" s="322" t="s">
        <v>136</v>
      </c>
      <c r="M13" s="311" t="s">
        <v>136</v>
      </c>
      <c r="N13" s="322" t="s">
        <v>136</v>
      </c>
      <c r="O13" s="311" t="s">
        <v>136</v>
      </c>
      <c r="P13" s="249" t="s">
        <v>266</v>
      </c>
      <c r="Q13" s="301" t="s">
        <v>265</v>
      </c>
    </row>
    <row r="14" spans="1:17" ht="30" customHeight="1" x14ac:dyDescent="0.15">
      <c r="A14" s="345"/>
      <c r="B14" s="70" t="s">
        <v>140</v>
      </c>
      <c r="C14" s="61" t="s">
        <v>136</v>
      </c>
      <c r="D14" s="62" t="s">
        <v>136</v>
      </c>
      <c r="E14" s="433" t="s">
        <v>265</v>
      </c>
      <c r="F14" s="442" t="s">
        <v>136</v>
      </c>
      <c r="G14" s="251" t="s">
        <v>265</v>
      </c>
      <c r="H14" s="284" t="s">
        <v>136</v>
      </c>
      <c r="I14" s="266" t="s">
        <v>265</v>
      </c>
      <c r="J14" s="285" t="s">
        <v>136</v>
      </c>
      <c r="K14" s="313" t="s">
        <v>136</v>
      </c>
      <c r="L14" s="324" t="s">
        <v>136</v>
      </c>
      <c r="M14" s="313" t="s">
        <v>136</v>
      </c>
      <c r="N14" s="324" t="s">
        <v>136</v>
      </c>
      <c r="O14" s="313" t="s">
        <v>136</v>
      </c>
      <c r="P14" s="281" t="s">
        <v>265</v>
      </c>
      <c r="Q14" s="296" t="s">
        <v>136</v>
      </c>
    </row>
    <row r="15" spans="1:17" ht="30" customHeight="1" x14ac:dyDescent="0.15">
      <c r="A15" s="345"/>
      <c r="B15" s="63" t="s">
        <v>141</v>
      </c>
      <c r="C15" s="64" t="s">
        <v>136</v>
      </c>
      <c r="D15" s="65" t="s">
        <v>136</v>
      </c>
      <c r="E15" s="437" t="s">
        <v>265</v>
      </c>
      <c r="F15" s="438" t="s">
        <v>266</v>
      </c>
      <c r="G15" s="254" t="s">
        <v>265</v>
      </c>
      <c r="H15" s="283" t="s">
        <v>266</v>
      </c>
      <c r="I15" s="274" t="s">
        <v>265</v>
      </c>
      <c r="J15" s="269" t="s">
        <v>266</v>
      </c>
      <c r="K15" s="314" t="s">
        <v>136</v>
      </c>
      <c r="L15" s="325" t="s">
        <v>136</v>
      </c>
      <c r="M15" s="314" t="s">
        <v>136</v>
      </c>
      <c r="N15" s="325" t="s">
        <v>136</v>
      </c>
      <c r="O15" s="314" t="s">
        <v>136</v>
      </c>
      <c r="P15" s="300" t="s">
        <v>265</v>
      </c>
      <c r="Q15" s="295" t="s">
        <v>266</v>
      </c>
    </row>
    <row r="16" spans="1:17" ht="30" customHeight="1" x14ac:dyDescent="0.15">
      <c r="A16" s="345"/>
      <c r="B16" s="57" t="s">
        <v>142</v>
      </c>
      <c r="C16" s="58" t="s">
        <v>143</v>
      </c>
      <c r="D16" s="71" t="s">
        <v>143</v>
      </c>
      <c r="E16" s="433" t="s">
        <v>265</v>
      </c>
      <c r="F16" s="434" t="s">
        <v>143</v>
      </c>
      <c r="G16" s="251" t="s">
        <v>265</v>
      </c>
      <c r="H16" s="236" t="s">
        <v>143</v>
      </c>
      <c r="I16" s="266" t="s">
        <v>265</v>
      </c>
      <c r="J16" s="238" t="s">
        <v>143</v>
      </c>
      <c r="K16" s="316" t="s">
        <v>143</v>
      </c>
      <c r="L16" s="327" t="s">
        <v>143</v>
      </c>
      <c r="M16" s="316" t="s">
        <v>143</v>
      </c>
      <c r="N16" s="327" t="s">
        <v>143</v>
      </c>
      <c r="O16" s="316" t="s">
        <v>143</v>
      </c>
      <c r="P16" s="281" t="s">
        <v>265</v>
      </c>
      <c r="Q16" s="208" t="s">
        <v>143</v>
      </c>
    </row>
    <row r="17" spans="1:17" ht="30" customHeight="1" x14ac:dyDescent="0.15">
      <c r="A17" s="345"/>
      <c r="B17" s="57" t="s">
        <v>144</v>
      </c>
      <c r="C17" s="58" t="s">
        <v>136</v>
      </c>
      <c r="D17" s="59" t="s">
        <v>136</v>
      </c>
      <c r="E17" s="439" t="s">
        <v>266</v>
      </c>
      <c r="F17" s="440" t="s">
        <v>265</v>
      </c>
      <c r="G17" s="246" t="s">
        <v>266</v>
      </c>
      <c r="H17" s="255" t="s">
        <v>265</v>
      </c>
      <c r="I17" s="242" t="s">
        <v>266</v>
      </c>
      <c r="J17" s="263" t="s">
        <v>265</v>
      </c>
      <c r="K17" s="312" t="s">
        <v>136</v>
      </c>
      <c r="L17" s="323" t="s">
        <v>136</v>
      </c>
      <c r="M17" s="312" t="s">
        <v>136</v>
      </c>
      <c r="N17" s="323" t="s">
        <v>136</v>
      </c>
      <c r="O17" s="312" t="s">
        <v>136</v>
      </c>
      <c r="P17" s="249" t="s">
        <v>266</v>
      </c>
      <c r="Q17" s="301" t="s">
        <v>265</v>
      </c>
    </row>
    <row r="18" spans="1:17" ht="30" customHeight="1" x14ac:dyDescent="0.15">
      <c r="A18" s="345"/>
      <c r="B18" s="66" t="s">
        <v>145</v>
      </c>
      <c r="C18" s="67" t="s">
        <v>136</v>
      </c>
      <c r="D18" s="68" t="s">
        <v>136</v>
      </c>
      <c r="E18" s="441" t="s">
        <v>265</v>
      </c>
      <c r="F18" s="442" t="s">
        <v>266</v>
      </c>
      <c r="G18" s="256" t="s">
        <v>265</v>
      </c>
      <c r="H18" s="284" t="s">
        <v>266</v>
      </c>
      <c r="I18" s="267" t="s">
        <v>265</v>
      </c>
      <c r="J18" s="285" t="s">
        <v>266</v>
      </c>
      <c r="K18" s="315" t="s">
        <v>136</v>
      </c>
      <c r="L18" s="326" t="s">
        <v>136</v>
      </c>
      <c r="M18" s="315" t="s">
        <v>136</v>
      </c>
      <c r="N18" s="326" t="s">
        <v>136</v>
      </c>
      <c r="O18" s="315" t="s">
        <v>136</v>
      </c>
      <c r="P18" s="302" t="s">
        <v>265</v>
      </c>
      <c r="Q18" s="296" t="s">
        <v>266</v>
      </c>
    </row>
    <row r="19" spans="1:17" ht="30" customHeight="1" x14ac:dyDescent="0.15">
      <c r="A19" s="345"/>
      <c r="B19" s="54" t="s">
        <v>146</v>
      </c>
      <c r="C19" s="55" t="s">
        <v>136</v>
      </c>
      <c r="D19" s="56" t="s">
        <v>136</v>
      </c>
      <c r="E19" s="443" t="s">
        <v>266</v>
      </c>
      <c r="F19" s="444" t="s">
        <v>265</v>
      </c>
      <c r="G19" s="286" t="s">
        <v>266</v>
      </c>
      <c r="H19" s="237" t="s">
        <v>265</v>
      </c>
      <c r="I19" s="287" t="s">
        <v>266</v>
      </c>
      <c r="J19" s="239" t="s">
        <v>265</v>
      </c>
      <c r="K19" s="311" t="s">
        <v>136</v>
      </c>
      <c r="L19" s="322" t="s">
        <v>136</v>
      </c>
      <c r="M19" s="311" t="s">
        <v>136</v>
      </c>
      <c r="N19" s="322" t="s">
        <v>136</v>
      </c>
      <c r="O19" s="311" t="s">
        <v>136</v>
      </c>
      <c r="P19" s="297" t="s">
        <v>266</v>
      </c>
      <c r="Q19" s="209" t="s">
        <v>265</v>
      </c>
    </row>
    <row r="20" spans="1:17" ht="30" customHeight="1" x14ac:dyDescent="0.15">
      <c r="A20" s="345"/>
      <c r="B20" s="57" t="s">
        <v>147</v>
      </c>
      <c r="C20" s="58" t="s">
        <v>136</v>
      </c>
      <c r="D20" s="59" t="s">
        <v>136</v>
      </c>
      <c r="E20" s="439" t="s">
        <v>266</v>
      </c>
      <c r="F20" s="440" t="s">
        <v>265</v>
      </c>
      <c r="G20" s="246" t="s">
        <v>266</v>
      </c>
      <c r="H20" s="255" t="s">
        <v>265</v>
      </c>
      <c r="I20" s="242" t="s">
        <v>266</v>
      </c>
      <c r="J20" s="263" t="s">
        <v>265</v>
      </c>
      <c r="K20" s="312" t="s">
        <v>136</v>
      </c>
      <c r="L20" s="323" t="s">
        <v>136</v>
      </c>
      <c r="M20" s="312" t="s">
        <v>136</v>
      </c>
      <c r="N20" s="323" t="s">
        <v>136</v>
      </c>
      <c r="O20" s="312" t="s">
        <v>136</v>
      </c>
      <c r="P20" s="249" t="s">
        <v>266</v>
      </c>
      <c r="Q20" s="301" t="s">
        <v>265</v>
      </c>
    </row>
    <row r="21" spans="1:17" ht="30" customHeight="1" x14ac:dyDescent="0.15">
      <c r="A21" s="345"/>
      <c r="B21" s="57" t="s">
        <v>148</v>
      </c>
      <c r="C21" s="58" t="s">
        <v>136</v>
      </c>
      <c r="D21" s="59" t="s">
        <v>136</v>
      </c>
      <c r="E21" s="439" t="s">
        <v>136</v>
      </c>
      <c r="F21" s="440" t="s">
        <v>265</v>
      </c>
      <c r="G21" s="246" t="s">
        <v>136</v>
      </c>
      <c r="H21" s="255" t="s">
        <v>265</v>
      </c>
      <c r="I21" s="242" t="s">
        <v>136</v>
      </c>
      <c r="J21" s="263" t="s">
        <v>265</v>
      </c>
      <c r="K21" s="312" t="s">
        <v>136</v>
      </c>
      <c r="L21" s="323" t="s">
        <v>136</v>
      </c>
      <c r="M21" s="312" t="s">
        <v>136</v>
      </c>
      <c r="N21" s="323" t="s">
        <v>136</v>
      </c>
      <c r="O21" s="312" t="s">
        <v>136</v>
      </c>
      <c r="P21" s="249" t="s">
        <v>136</v>
      </c>
      <c r="Q21" s="301" t="s">
        <v>265</v>
      </c>
    </row>
    <row r="22" spans="1:17" ht="30" customHeight="1" x14ac:dyDescent="0.15">
      <c r="A22" s="345"/>
      <c r="B22" s="72" t="s">
        <v>149</v>
      </c>
      <c r="C22" s="61" t="s">
        <v>139</v>
      </c>
      <c r="D22" s="62" t="s">
        <v>139</v>
      </c>
      <c r="E22" s="445" t="s">
        <v>265</v>
      </c>
      <c r="F22" s="436" t="s">
        <v>265</v>
      </c>
      <c r="G22" s="247" t="s">
        <v>265</v>
      </c>
      <c r="H22" s="253" t="s">
        <v>265</v>
      </c>
      <c r="I22" s="243" t="s">
        <v>265</v>
      </c>
      <c r="J22" s="262" t="s">
        <v>265</v>
      </c>
      <c r="K22" s="331" t="s">
        <v>150</v>
      </c>
      <c r="L22" s="324" t="s">
        <v>139</v>
      </c>
      <c r="M22" s="313" t="s">
        <v>139</v>
      </c>
      <c r="N22" s="324" t="s">
        <v>139</v>
      </c>
      <c r="O22" s="313" t="s">
        <v>139</v>
      </c>
      <c r="P22" s="250" t="s">
        <v>265</v>
      </c>
      <c r="Q22" s="277" t="s">
        <v>265</v>
      </c>
    </row>
    <row r="23" spans="1:17" ht="30" customHeight="1" x14ac:dyDescent="0.15">
      <c r="A23" s="345"/>
      <c r="B23" s="70" t="s">
        <v>0</v>
      </c>
      <c r="C23" s="61" t="s">
        <v>139</v>
      </c>
      <c r="D23" s="62" t="s">
        <v>139</v>
      </c>
      <c r="E23" s="446" t="s">
        <v>266</v>
      </c>
      <c r="F23" s="447"/>
      <c r="G23" s="359" t="s">
        <v>266</v>
      </c>
      <c r="H23" s="360"/>
      <c r="I23" s="363" t="s">
        <v>266</v>
      </c>
      <c r="J23" s="364"/>
      <c r="K23" s="317" t="s">
        <v>139</v>
      </c>
      <c r="L23" s="328" t="s">
        <v>139</v>
      </c>
      <c r="M23" s="317" t="s">
        <v>139</v>
      </c>
      <c r="N23" s="328" t="s">
        <v>139</v>
      </c>
      <c r="O23" s="317" t="s">
        <v>139</v>
      </c>
      <c r="P23" s="355" t="s">
        <v>266</v>
      </c>
      <c r="Q23" s="356"/>
    </row>
    <row r="24" spans="1:17" ht="30" customHeight="1" x14ac:dyDescent="0.15">
      <c r="A24" s="73"/>
      <c r="B24" s="74"/>
      <c r="C24" s="74"/>
      <c r="D24" s="75"/>
      <c r="E24" s="448"/>
      <c r="F24" s="449"/>
      <c r="G24" s="288"/>
      <c r="H24" s="289"/>
      <c r="I24" s="290"/>
      <c r="J24" s="291"/>
      <c r="K24" s="318"/>
      <c r="L24" s="329"/>
      <c r="M24" s="318"/>
      <c r="N24" s="329"/>
      <c r="O24" s="318"/>
      <c r="P24" s="298"/>
      <c r="Q24" s="299"/>
    </row>
    <row r="25" spans="1:17" ht="30" customHeight="1" x14ac:dyDescent="0.15">
      <c r="A25" s="345" t="s">
        <v>151</v>
      </c>
      <c r="B25" s="54">
        <v>100</v>
      </c>
      <c r="C25" s="55" t="s">
        <v>136</v>
      </c>
      <c r="D25" s="56" t="s">
        <v>136</v>
      </c>
      <c r="E25" s="431" t="s">
        <v>136</v>
      </c>
      <c r="F25" s="432" t="s">
        <v>265</v>
      </c>
      <c r="G25" s="282" t="s">
        <v>136</v>
      </c>
      <c r="H25" s="252" t="s">
        <v>265</v>
      </c>
      <c r="I25" s="265" t="s">
        <v>136</v>
      </c>
      <c r="J25" s="272" t="s">
        <v>265</v>
      </c>
      <c r="K25" s="311" t="s">
        <v>136</v>
      </c>
      <c r="L25" s="322" t="s">
        <v>136</v>
      </c>
      <c r="M25" s="311" t="s">
        <v>136</v>
      </c>
      <c r="N25" s="322" t="s">
        <v>136</v>
      </c>
      <c r="O25" s="311" t="s">
        <v>136</v>
      </c>
      <c r="P25" s="293" t="s">
        <v>136</v>
      </c>
      <c r="Q25" s="280" t="s">
        <v>265</v>
      </c>
    </row>
    <row r="26" spans="1:17" ht="30" customHeight="1" x14ac:dyDescent="0.15">
      <c r="A26" s="345"/>
      <c r="B26" s="57">
        <v>200</v>
      </c>
      <c r="C26" s="58" t="s">
        <v>136</v>
      </c>
      <c r="D26" s="59" t="s">
        <v>136</v>
      </c>
      <c r="E26" s="433" t="s">
        <v>265</v>
      </c>
      <c r="F26" s="434" t="s">
        <v>136</v>
      </c>
      <c r="G26" s="251" t="s">
        <v>265</v>
      </c>
      <c r="H26" s="236" t="s">
        <v>136</v>
      </c>
      <c r="I26" s="266" t="s">
        <v>265</v>
      </c>
      <c r="J26" s="238" t="s">
        <v>136</v>
      </c>
      <c r="K26" s="312" t="s">
        <v>136</v>
      </c>
      <c r="L26" s="323" t="s">
        <v>136</v>
      </c>
      <c r="M26" s="312" t="s">
        <v>136</v>
      </c>
      <c r="N26" s="323" t="s">
        <v>136</v>
      </c>
      <c r="O26" s="312" t="s">
        <v>136</v>
      </c>
      <c r="P26" s="281" t="s">
        <v>265</v>
      </c>
      <c r="Q26" s="208" t="s">
        <v>136</v>
      </c>
    </row>
    <row r="27" spans="1:17" ht="30" customHeight="1" x14ac:dyDescent="0.15">
      <c r="A27" s="345"/>
      <c r="B27" s="70">
        <v>400</v>
      </c>
      <c r="C27" s="61" t="s">
        <v>136</v>
      </c>
      <c r="D27" s="62" t="s">
        <v>136</v>
      </c>
      <c r="E27" s="435" t="s">
        <v>136</v>
      </c>
      <c r="F27" s="436" t="s">
        <v>265</v>
      </c>
      <c r="G27" s="257" t="s">
        <v>136</v>
      </c>
      <c r="H27" s="253" t="s">
        <v>265</v>
      </c>
      <c r="I27" s="264" t="s">
        <v>136</v>
      </c>
      <c r="J27" s="262" t="s">
        <v>265</v>
      </c>
      <c r="K27" s="313" t="s">
        <v>136</v>
      </c>
      <c r="L27" s="324" t="s">
        <v>136</v>
      </c>
      <c r="M27" s="313" t="s">
        <v>136</v>
      </c>
      <c r="N27" s="324" t="s">
        <v>136</v>
      </c>
      <c r="O27" s="313" t="s">
        <v>136</v>
      </c>
      <c r="P27" s="275" t="s">
        <v>136</v>
      </c>
      <c r="Q27" s="277" t="s">
        <v>265</v>
      </c>
    </row>
    <row r="28" spans="1:17" ht="30" customHeight="1" x14ac:dyDescent="0.15">
      <c r="A28" s="345"/>
      <c r="B28" s="63">
        <v>800</v>
      </c>
      <c r="C28" s="64" t="s">
        <v>136</v>
      </c>
      <c r="D28" s="65" t="s">
        <v>136</v>
      </c>
      <c r="E28" s="437" t="s">
        <v>265</v>
      </c>
      <c r="F28" s="438" t="s">
        <v>136</v>
      </c>
      <c r="G28" s="254" t="s">
        <v>265</v>
      </c>
      <c r="H28" s="283" t="s">
        <v>136</v>
      </c>
      <c r="I28" s="274" t="s">
        <v>265</v>
      </c>
      <c r="J28" s="269" t="s">
        <v>136</v>
      </c>
      <c r="K28" s="314" t="s">
        <v>136</v>
      </c>
      <c r="L28" s="325" t="s">
        <v>136</v>
      </c>
      <c r="M28" s="314" t="s">
        <v>136</v>
      </c>
      <c r="N28" s="325" t="s">
        <v>136</v>
      </c>
      <c r="O28" s="314" t="s">
        <v>136</v>
      </c>
      <c r="P28" s="300" t="s">
        <v>265</v>
      </c>
      <c r="Q28" s="295" t="s">
        <v>136</v>
      </c>
    </row>
    <row r="29" spans="1:17" ht="30" customHeight="1" x14ac:dyDescent="0.15">
      <c r="A29" s="345"/>
      <c r="B29" s="57">
        <v>1500</v>
      </c>
      <c r="C29" s="58" t="s">
        <v>136</v>
      </c>
      <c r="D29" s="59" t="s">
        <v>136</v>
      </c>
      <c r="E29" s="439" t="s">
        <v>136</v>
      </c>
      <c r="F29" s="440" t="s">
        <v>265</v>
      </c>
      <c r="G29" s="246" t="s">
        <v>136</v>
      </c>
      <c r="H29" s="255" t="s">
        <v>265</v>
      </c>
      <c r="I29" s="242" t="s">
        <v>136</v>
      </c>
      <c r="J29" s="263" t="s">
        <v>265</v>
      </c>
      <c r="K29" s="312" t="s">
        <v>136</v>
      </c>
      <c r="L29" s="323" t="s">
        <v>136</v>
      </c>
      <c r="M29" s="312" t="s">
        <v>136</v>
      </c>
      <c r="N29" s="323" t="s">
        <v>136</v>
      </c>
      <c r="O29" s="312" t="s">
        <v>136</v>
      </c>
      <c r="P29" s="249" t="s">
        <v>136</v>
      </c>
      <c r="Q29" s="301" t="s">
        <v>265</v>
      </c>
    </row>
    <row r="30" spans="1:17" ht="30" customHeight="1" x14ac:dyDescent="0.15">
      <c r="A30" s="345"/>
      <c r="B30" s="76">
        <v>3000</v>
      </c>
      <c r="C30" s="67" t="s">
        <v>136</v>
      </c>
      <c r="D30" s="68" t="s">
        <v>136</v>
      </c>
      <c r="E30" s="441" t="s">
        <v>265</v>
      </c>
      <c r="F30" s="442" t="s">
        <v>136</v>
      </c>
      <c r="G30" s="256" t="s">
        <v>265</v>
      </c>
      <c r="H30" s="284" t="s">
        <v>136</v>
      </c>
      <c r="I30" s="267" t="s">
        <v>265</v>
      </c>
      <c r="J30" s="285" t="s">
        <v>136</v>
      </c>
      <c r="K30" s="315" t="s">
        <v>136</v>
      </c>
      <c r="L30" s="326" t="s">
        <v>136</v>
      </c>
      <c r="M30" s="315" t="s">
        <v>136</v>
      </c>
      <c r="N30" s="326" t="s">
        <v>136</v>
      </c>
      <c r="O30" s="315" t="s">
        <v>136</v>
      </c>
      <c r="P30" s="302" t="s">
        <v>265</v>
      </c>
      <c r="Q30" s="296" t="s">
        <v>136</v>
      </c>
    </row>
    <row r="31" spans="1:17" ht="30" customHeight="1" x14ac:dyDescent="0.15">
      <c r="A31" s="345"/>
      <c r="B31" s="54" t="s">
        <v>152</v>
      </c>
      <c r="C31" s="55" t="s">
        <v>136</v>
      </c>
      <c r="D31" s="56" t="s">
        <v>136</v>
      </c>
      <c r="E31" s="431" t="s">
        <v>266</v>
      </c>
      <c r="F31" s="432" t="s">
        <v>265</v>
      </c>
      <c r="G31" s="282" t="s">
        <v>266</v>
      </c>
      <c r="H31" s="252" t="s">
        <v>265</v>
      </c>
      <c r="I31" s="265" t="s">
        <v>266</v>
      </c>
      <c r="J31" s="272" t="s">
        <v>265</v>
      </c>
      <c r="K31" s="311" t="s">
        <v>136</v>
      </c>
      <c r="L31" s="322" t="s">
        <v>136</v>
      </c>
      <c r="M31" s="311" t="s">
        <v>136</v>
      </c>
      <c r="N31" s="322" t="s">
        <v>136</v>
      </c>
      <c r="O31" s="311" t="s">
        <v>136</v>
      </c>
      <c r="P31" s="293" t="s">
        <v>266</v>
      </c>
      <c r="Q31" s="280" t="s">
        <v>265</v>
      </c>
    </row>
    <row r="32" spans="1:17" ht="30" customHeight="1" x14ac:dyDescent="0.15">
      <c r="A32" s="345"/>
      <c r="B32" s="69" t="s">
        <v>153</v>
      </c>
      <c r="C32" s="58" t="s">
        <v>139</v>
      </c>
      <c r="D32" s="59" t="s">
        <v>139</v>
      </c>
      <c r="E32" s="439" t="s">
        <v>266</v>
      </c>
      <c r="F32" s="440" t="s">
        <v>265</v>
      </c>
      <c r="G32" s="246" t="s">
        <v>266</v>
      </c>
      <c r="H32" s="255" t="s">
        <v>265</v>
      </c>
      <c r="I32" s="242" t="s">
        <v>266</v>
      </c>
      <c r="J32" s="263" t="s">
        <v>265</v>
      </c>
      <c r="K32" s="311" t="s">
        <v>136</v>
      </c>
      <c r="L32" s="322" t="s">
        <v>136</v>
      </c>
      <c r="M32" s="311" t="s">
        <v>136</v>
      </c>
      <c r="N32" s="322" t="s">
        <v>136</v>
      </c>
      <c r="O32" s="311" t="s">
        <v>136</v>
      </c>
      <c r="P32" s="249" t="s">
        <v>266</v>
      </c>
      <c r="Q32" s="301" t="s">
        <v>265</v>
      </c>
    </row>
    <row r="33" spans="1:17" ht="30" customHeight="1" x14ac:dyDescent="0.15">
      <c r="A33" s="345"/>
      <c r="B33" s="70" t="s">
        <v>140</v>
      </c>
      <c r="C33" s="61" t="s">
        <v>136</v>
      </c>
      <c r="D33" s="62" t="s">
        <v>136</v>
      </c>
      <c r="E33" s="445" t="s">
        <v>265</v>
      </c>
      <c r="F33" s="450" t="s">
        <v>136</v>
      </c>
      <c r="G33" s="247" t="s">
        <v>265</v>
      </c>
      <c r="H33" s="292" t="s">
        <v>136</v>
      </c>
      <c r="I33" s="243" t="s">
        <v>265</v>
      </c>
      <c r="J33" s="278" t="s">
        <v>136</v>
      </c>
      <c r="K33" s="333" t="s">
        <v>136</v>
      </c>
      <c r="L33" s="324" t="s">
        <v>136</v>
      </c>
      <c r="M33" s="313" t="s">
        <v>136</v>
      </c>
      <c r="N33" s="324" t="s">
        <v>136</v>
      </c>
      <c r="O33" s="313" t="s">
        <v>136</v>
      </c>
      <c r="P33" s="250" t="s">
        <v>265</v>
      </c>
      <c r="Q33" s="276" t="s">
        <v>136</v>
      </c>
    </row>
    <row r="34" spans="1:17" ht="30" customHeight="1" x14ac:dyDescent="0.15">
      <c r="A34" s="345"/>
      <c r="B34" s="63" t="s">
        <v>141</v>
      </c>
      <c r="C34" s="64" t="s">
        <v>136</v>
      </c>
      <c r="D34" s="65" t="s">
        <v>136</v>
      </c>
      <c r="E34" s="451" t="s">
        <v>136</v>
      </c>
      <c r="F34" s="452" t="s">
        <v>265</v>
      </c>
      <c r="G34" s="258" t="s">
        <v>136</v>
      </c>
      <c r="H34" s="260" t="s">
        <v>265</v>
      </c>
      <c r="I34" s="273" t="s">
        <v>136</v>
      </c>
      <c r="J34" s="270" t="s">
        <v>265</v>
      </c>
      <c r="K34" s="334" t="s">
        <v>136</v>
      </c>
      <c r="L34" s="325" t="s">
        <v>136</v>
      </c>
      <c r="M34" s="314" t="s">
        <v>136</v>
      </c>
      <c r="N34" s="325" t="s">
        <v>136</v>
      </c>
      <c r="O34" s="314" t="s">
        <v>136</v>
      </c>
      <c r="P34" s="294" t="s">
        <v>136</v>
      </c>
      <c r="Q34" s="303" t="s">
        <v>265</v>
      </c>
    </row>
    <row r="35" spans="1:17" ht="30" customHeight="1" x14ac:dyDescent="0.15">
      <c r="A35" s="345"/>
      <c r="B35" s="69" t="s">
        <v>142</v>
      </c>
      <c r="C35" s="77" t="s">
        <v>143</v>
      </c>
      <c r="D35" s="71" t="s">
        <v>143</v>
      </c>
      <c r="E35" s="433" t="s">
        <v>265</v>
      </c>
      <c r="F35" s="434" t="s">
        <v>143</v>
      </c>
      <c r="G35" s="251" t="s">
        <v>265</v>
      </c>
      <c r="H35" s="236" t="s">
        <v>143</v>
      </c>
      <c r="I35" s="266" t="s">
        <v>265</v>
      </c>
      <c r="J35" s="238" t="s">
        <v>143</v>
      </c>
      <c r="K35" s="332" t="s">
        <v>143</v>
      </c>
      <c r="L35" s="327" t="s">
        <v>143</v>
      </c>
      <c r="M35" s="316" t="s">
        <v>143</v>
      </c>
      <c r="N35" s="327" t="s">
        <v>143</v>
      </c>
      <c r="O35" s="316" t="s">
        <v>143</v>
      </c>
      <c r="P35" s="281" t="s">
        <v>265</v>
      </c>
      <c r="Q35" s="208" t="s">
        <v>143</v>
      </c>
    </row>
    <row r="36" spans="1:17" ht="30" customHeight="1" x14ac:dyDescent="0.15">
      <c r="A36" s="345"/>
      <c r="B36" s="60" t="s">
        <v>144</v>
      </c>
      <c r="C36" s="61" t="s">
        <v>136</v>
      </c>
      <c r="D36" s="62" t="s">
        <v>136</v>
      </c>
      <c r="E36" s="445" t="s">
        <v>265</v>
      </c>
      <c r="F36" s="450" t="s">
        <v>136</v>
      </c>
      <c r="G36" s="247" t="s">
        <v>265</v>
      </c>
      <c r="H36" s="292" t="s">
        <v>136</v>
      </c>
      <c r="I36" s="243" t="s">
        <v>265</v>
      </c>
      <c r="J36" s="278" t="s">
        <v>136</v>
      </c>
      <c r="K36" s="333" t="s">
        <v>136</v>
      </c>
      <c r="L36" s="324" t="s">
        <v>136</v>
      </c>
      <c r="M36" s="313" t="s">
        <v>136</v>
      </c>
      <c r="N36" s="324" t="s">
        <v>136</v>
      </c>
      <c r="O36" s="313" t="s">
        <v>136</v>
      </c>
      <c r="P36" s="250" t="s">
        <v>265</v>
      </c>
      <c r="Q36" s="276" t="s">
        <v>136</v>
      </c>
    </row>
    <row r="37" spans="1:17" ht="30" customHeight="1" x14ac:dyDescent="0.15">
      <c r="A37" s="345"/>
      <c r="B37" s="76" t="s">
        <v>145</v>
      </c>
      <c r="C37" s="67" t="s">
        <v>136</v>
      </c>
      <c r="D37" s="68" t="s">
        <v>136</v>
      </c>
      <c r="E37" s="441" t="s">
        <v>265</v>
      </c>
      <c r="F37" s="442" t="s">
        <v>266</v>
      </c>
      <c r="G37" s="256" t="s">
        <v>265</v>
      </c>
      <c r="H37" s="284" t="s">
        <v>266</v>
      </c>
      <c r="I37" s="267" t="s">
        <v>265</v>
      </c>
      <c r="J37" s="285" t="s">
        <v>266</v>
      </c>
      <c r="K37" s="335" t="s">
        <v>136</v>
      </c>
      <c r="L37" s="326" t="s">
        <v>136</v>
      </c>
      <c r="M37" s="315" t="s">
        <v>136</v>
      </c>
      <c r="N37" s="326" t="s">
        <v>136</v>
      </c>
      <c r="O37" s="315" t="s">
        <v>136</v>
      </c>
      <c r="P37" s="302" t="s">
        <v>265</v>
      </c>
      <c r="Q37" s="296" t="s">
        <v>266</v>
      </c>
    </row>
    <row r="38" spans="1:17" ht="30" customHeight="1" x14ac:dyDescent="0.15">
      <c r="A38" s="345"/>
      <c r="B38" s="54" t="s">
        <v>154</v>
      </c>
      <c r="C38" s="55" t="s">
        <v>136</v>
      </c>
      <c r="D38" s="56" t="s">
        <v>136</v>
      </c>
      <c r="E38" s="453" t="s">
        <v>265</v>
      </c>
      <c r="F38" s="454" t="s">
        <v>136</v>
      </c>
      <c r="G38" s="261" t="s">
        <v>265</v>
      </c>
      <c r="H38" s="259" t="s">
        <v>136</v>
      </c>
      <c r="I38" s="268" t="s">
        <v>265</v>
      </c>
      <c r="J38" s="271" t="s">
        <v>136</v>
      </c>
      <c r="K38" s="336" t="s">
        <v>136</v>
      </c>
      <c r="L38" s="322" t="s">
        <v>136</v>
      </c>
      <c r="M38" s="311" t="s">
        <v>136</v>
      </c>
      <c r="N38" s="322" t="s">
        <v>136</v>
      </c>
      <c r="O38" s="311" t="s">
        <v>136</v>
      </c>
      <c r="P38" s="304" t="s">
        <v>265</v>
      </c>
      <c r="Q38" s="279" t="s">
        <v>136</v>
      </c>
    </row>
    <row r="39" spans="1:17" ht="30" customHeight="1" x14ac:dyDescent="0.15">
      <c r="A39" s="345"/>
      <c r="B39" s="57" t="s">
        <v>146</v>
      </c>
      <c r="C39" s="58" t="s">
        <v>136</v>
      </c>
      <c r="D39" s="59" t="s">
        <v>136</v>
      </c>
      <c r="E39" s="433" t="s">
        <v>265</v>
      </c>
      <c r="F39" s="434" t="s">
        <v>136</v>
      </c>
      <c r="G39" s="251" t="s">
        <v>265</v>
      </c>
      <c r="H39" s="236" t="s">
        <v>136</v>
      </c>
      <c r="I39" s="266" t="s">
        <v>265</v>
      </c>
      <c r="J39" s="238" t="s">
        <v>136</v>
      </c>
      <c r="K39" s="337" t="s">
        <v>136</v>
      </c>
      <c r="L39" s="323" t="s">
        <v>136</v>
      </c>
      <c r="M39" s="312" t="s">
        <v>136</v>
      </c>
      <c r="N39" s="323" t="s">
        <v>136</v>
      </c>
      <c r="O39" s="312" t="s">
        <v>136</v>
      </c>
      <c r="P39" s="281" t="s">
        <v>265</v>
      </c>
      <c r="Q39" s="208" t="s">
        <v>136</v>
      </c>
    </row>
    <row r="40" spans="1:17" ht="30" customHeight="1" x14ac:dyDescent="0.15">
      <c r="A40" s="345"/>
      <c r="B40" s="57" t="s">
        <v>155</v>
      </c>
      <c r="C40" s="58" t="s">
        <v>136</v>
      </c>
      <c r="D40" s="59" t="s">
        <v>136</v>
      </c>
      <c r="E40" s="439" t="s">
        <v>136</v>
      </c>
      <c r="F40" s="440" t="s">
        <v>265</v>
      </c>
      <c r="G40" s="246" t="s">
        <v>136</v>
      </c>
      <c r="H40" s="255" t="s">
        <v>265</v>
      </c>
      <c r="I40" s="242" t="s">
        <v>136</v>
      </c>
      <c r="J40" s="263" t="s">
        <v>265</v>
      </c>
      <c r="K40" s="337" t="s">
        <v>136</v>
      </c>
      <c r="L40" s="323" t="s">
        <v>136</v>
      </c>
      <c r="M40" s="312" t="s">
        <v>136</v>
      </c>
      <c r="N40" s="323" t="s">
        <v>136</v>
      </c>
      <c r="O40" s="312" t="s">
        <v>136</v>
      </c>
      <c r="P40" s="249" t="s">
        <v>136</v>
      </c>
      <c r="Q40" s="301" t="s">
        <v>265</v>
      </c>
    </row>
    <row r="41" spans="1:17" ht="30" customHeight="1" x14ac:dyDescent="0.15">
      <c r="A41" s="345"/>
      <c r="B41" s="72" t="s">
        <v>156</v>
      </c>
      <c r="C41" s="61" t="s">
        <v>139</v>
      </c>
      <c r="D41" s="62" t="s">
        <v>139</v>
      </c>
      <c r="E41" s="445" t="s">
        <v>265</v>
      </c>
      <c r="F41" s="436" t="s">
        <v>265</v>
      </c>
      <c r="G41" s="247" t="s">
        <v>265</v>
      </c>
      <c r="H41" s="253" t="s">
        <v>265</v>
      </c>
      <c r="I41" s="243" t="s">
        <v>265</v>
      </c>
      <c r="J41" s="262" t="s">
        <v>265</v>
      </c>
      <c r="K41" s="338" t="s">
        <v>150</v>
      </c>
      <c r="L41" s="324" t="s">
        <v>139</v>
      </c>
      <c r="M41" s="313" t="s">
        <v>139</v>
      </c>
      <c r="N41" s="324" t="s">
        <v>139</v>
      </c>
      <c r="O41" s="313" t="s">
        <v>139</v>
      </c>
      <c r="P41" s="250" t="s">
        <v>265</v>
      </c>
      <c r="Q41" s="277" t="s">
        <v>265</v>
      </c>
    </row>
    <row r="42" spans="1:17" ht="30" customHeight="1" thickBot="1" x14ac:dyDescent="0.2">
      <c r="A42" s="346"/>
      <c r="B42" s="78" t="s">
        <v>0</v>
      </c>
      <c r="C42" s="79" t="s">
        <v>139</v>
      </c>
      <c r="D42" s="80" t="s">
        <v>139</v>
      </c>
      <c r="E42" s="455" t="s">
        <v>266</v>
      </c>
      <c r="F42" s="456"/>
      <c r="G42" s="361" t="s">
        <v>266</v>
      </c>
      <c r="H42" s="362"/>
      <c r="I42" s="365" t="s">
        <v>266</v>
      </c>
      <c r="J42" s="366"/>
      <c r="K42" s="339" t="s">
        <v>139</v>
      </c>
      <c r="L42" s="330" t="s">
        <v>139</v>
      </c>
      <c r="M42" s="319" t="s">
        <v>139</v>
      </c>
      <c r="N42" s="330" t="s">
        <v>139</v>
      </c>
      <c r="O42" s="319" t="s">
        <v>139</v>
      </c>
      <c r="P42" s="357" t="s">
        <v>266</v>
      </c>
      <c r="Q42" s="358"/>
    </row>
    <row r="43" spans="1:17" ht="30" customHeight="1" x14ac:dyDescent="0.15"/>
    <row r="44" spans="1:17" ht="21" customHeight="1" x14ac:dyDescent="0.15">
      <c r="B44" s="81" t="s">
        <v>157</v>
      </c>
      <c r="C44" s="82"/>
    </row>
  </sheetData>
  <mergeCells count="14">
    <mergeCell ref="P23:Q23"/>
    <mergeCell ref="P42:Q42"/>
    <mergeCell ref="G23:H23"/>
    <mergeCell ref="G42:H42"/>
    <mergeCell ref="I23:J23"/>
    <mergeCell ref="I42:J42"/>
    <mergeCell ref="A25:A42"/>
    <mergeCell ref="B1:N1"/>
    <mergeCell ref="A3:B3"/>
    <mergeCell ref="A4:B4"/>
    <mergeCell ref="A5:B5"/>
    <mergeCell ref="A6:A23"/>
    <mergeCell ref="E23:F23"/>
    <mergeCell ref="E42:F42"/>
  </mergeCells>
  <phoneticPr fontId="17"/>
  <pageMargins left="0.47244094488188981" right="0" top="0.47244094488188981" bottom="0" header="0.31496062992125984" footer="0.31496062992125984"/>
  <pageSetup paperSize="9" scale="6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Q203"/>
  <sheetViews>
    <sheetView showGridLines="0" topLeftCell="C1" zoomScale="135" zoomScaleNormal="135" workbookViewId="0">
      <pane ySplit="3" topLeftCell="A4" activePane="bottomLeft" state="frozen"/>
      <selection pane="bottomLeft" activeCell="R1" sqref="R1"/>
    </sheetView>
  </sheetViews>
  <sheetFormatPr defaultColWidth="8.75" defaultRowHeight="13.5" x14ac:dyDescent="0.15"/>
  <cols>
    <col min="1" max="2" width="0" style="32" hidden="1" customWidth="1"/>
    <col min="3" max="3" width="12.25" style="32" bestFit="1" customWidth="1"/>
    <col min="4" max="4" width="0.875" style="32" customWidth="1"/>
    <col min="5" max="5" width="8.5" style="32" bestFit="1" customWidth="1"/>
    <col min="6" max="9" width="9.125" style="32" customWidth="1"/>
    <col min="10" max="11" width="11.875" style="32" bestFit="1" customWidth="1"/>
    <col min="12" max="13" width="4.125" style="32" customWidth="1"/>
    <col min="14" max="16" width="7.5" style="32" customWidth="1"/>
    <col min="17" max="17" width="4.875" style="32" bestFit="1" customWidth="1"/>
    <col min="18" max="16384" width="8.75" style="32"/>
  </cols>
  <sheetData>
    <row r="1" spans="1:17" ht="14.25" thickBot="1" x14ac:dyDescent="0.2">
      <c r="E1" s="368" t="str">
        <f>IF(C4="","学校番号を入力してください","")</f>
        <v>学校番号を入力してください</v>
      </c>
      <c r="F1" s="368"/>
      <c r="G1" s="368"/>
      <c r="H1" s="305"/>
      <c r="I1" s="368" t="str">
        <f>IF(C7="","学校名を入力してください","")</f>
        <v>学校名を入力してください</v>
      </c>
      <c r="J1" s="368"/>
      <c r="K1" s="368"/>
      <c r="L1" s="305"/>
      <c r="N1" s="367" t="str">
        <f>IF(COUNTIF(A4:A203,1)&gt;1,"間を詰めてデータを作成してください","")</f>
        <v/>
      </c>
      <c r="O1" s="367"/>
      <c r="P1" s="367"/>
    </row>
    <row r="2" spans="1:17" ht="14.25" hidden="1" thickBot="1" x14ac:dyDescent="0.2"/>
    <row r="3" spans="1:17" ht="15" thickTop="1" thickBot="1" x14ac:dyDescent="0.2">
      <c r="C3" s="31" t="s">
        <v>112</v>
      </c>
      <c r="E3" s="33" t="s">
        <v>113</v>
      </c>
      <c r="F3" s="34" t="s">
        <v>114</v>
      </c>
      <c r="G3" s="34" t="s">
        <v>115</v>
      </c>
      <c r="H3" s="34" t="s">
        <v>116</v>
      </c>
      <c r="I3" s="34" t="s">
        <v>117</v>
      </c>
      <c r="J3" s="34" t="s">
        <v>118</v>
      </c>
      <c r="K3" s="34" t="s">
        <v>119</v>
      </c>
      <c r="L3" s="34" t="s">
        <v>120</v>
      </c>
      <c r="M3" s="34" t="s">
        <v>121</v>
      </c>
      <c r="N3" s="34" t="s">
        <v>122</v>
      </c>
      <c r="O3" s="34" t="s">
        <v>123</v>
      </c>
      <c r="P3" s="34" t="s">
        <v>124</v>
      </c>
      <c r="Q3" s="35" t="s">
        <v>125</v>
      </c>
    </row>
    <row r="4" spans="1:17" ht="15" thickTop="1" thickBot="1" x14ac:dyDescent="0.2">
      <c r="A4" s="32">
        <f>IF(E4="",0,A3+1)</f>
        <v>0</v>
      </c>
      <c r="C4" s="36"/>
      <c r="E4" s="37"/>
      <c r="F4" s="38"/>
      <c r="G4" s="38"/>
      <c r="H4" s="39"/>
      <c r="I4" s="39"/>
      <c r="J4" s="38"/>
      <c r="K4" s="38"/>
      <c r="L4" s="39"/>
      <c r="M4" s="38"/>
      <c r="N4" s="39"/>
      <c r="O4" s="39"/>
      <c r="P4" s="39"/>
      <c r="Q4" s="40"/>
    </row>
    <row r="5" spans="1:17" ht="15" thickTop="1" thickBot="1" x14ac:dyDescent="0.2">
      <c r="A5" s="32">
        <f t="shared" ref="A5:A68" si="0">IF(E5="",0,A4+1)</f>
        <v>0</v>
      </c>
      <c r="E5" s="37"/>
      <c r="F5" s="38"/>
      <c r="G5" s="38"/>
      <c r="H5" s="39"/>
      <c r="I5" s="39"/>
      <c r="J5" s="38"/>
      <c r="K5" s="38"/>
      <c r="L5" s="39"/>
      <c r="M5" s="38"/>
      <c r="N5" s="39"/>
      <c r="O5" s="39"/>
      <c r="P5" s="39"/>
      <c r="Q5" s="40"/>
    </row>
    <row r="6" spans="1:17" ht="15" thickTop="1" thickBot="1" x14ac:dyDescent="0.2">
      <c r="A6" s="32">
        <f t="shared" si="0"/>
        <v>0</v>
      </c>
      <c r="C6" s="31" t="s">
        <v>126</v>
      </c>
      <c r="E6" s="37"/>
      <c r="F6" s="41"/>
      <c r="G6" s="41"/>
      <c r="H6" s="42"/>
      <c r="I6" s="42"/>
      <c r="J6" s="41"/>
      <c r="K6" s="41"/>
      <c r="L6" s="42"/>
      <c r="M6" s="41"/>
      <c r="N6" s="42"/>
      <c r="O6" s="42"/>
      <c r="P6" s="42"/>
      <c r="Q6" s="43"/>
    </row>
    <row r="7" spans="1:17" ht="15" thickTop="1" thickBot="1" x14ac:dyDescent="0.2">
      <c r="A7" s="32">
        <f t="shared" si="0"/>
        <v>0</v>
      </c>
      <c r="C7" s="36"/>
      <c r="E7" s="37"/>
      <c r="F7" s="41"/>
      <c r="G7" s="41"/>
      <c r="H7" s="42"/>
      <c r="I7" s="42"/>
      <c r="J7" s="41"/>
      <c r="K7" s="41"/>
      <c r="L7" s="42"/>
      <c r="M7" s="41"/>
      <c r="N7" s="42"/>
      <c r="O7" s="42"/>
      <c r="P7" s="42"/>
      <c r="Q7" s="43"/>
    </row>
    <row r="8" spans="1:17" ht="14.25" thickTop="1" x14ac:dyDescent="0.15">
      <c r="A8" s="32">
        <f t="shared" si="0"/>
        <v>0</v>
      </c>
      <c r="E8" s="37"/>
      <c r="F8" s="41"/>
      <c r="G8" s="41"/>
      <c r="H8" s="42"/>
      <c r="I8" s="42"/>
      <c r="J8" s="41"/>
      <c r="K8" s="41"/>
      <c r="L8" s="42"/>
      <c r="M8" s="41"/>
      <c r="N8" s="42"/>
      <c r="O8" s="42"/>
      <c r="P8" s="42"/>
      <c r="Q8" s="43"/>
    </row>
    <row r="9" spans="1:17" x14ac:dyDescent="0.15">
      <c r="A9" s="32">
        <f t="shared" si="0"/>
        <v>0</v>
      </c>
      <c r="E9" s="37"/>
      <c r="F9" s="41"/>
      <c r="G9" s="41"/>
      <c r="H9" s="42"/>
      <c r="I9" s="42"/>
      <c r="J9" s="41"/>
      <c r="K9" s="41"/>
      <c r="L9" s="42"/>
      <c r="M9" s="41"/>
      <c r="N9" s="42"/>
      <c r="O9" s="42"/>
      <c r="P9" s="42"/>
      <c r="Q9" s="43"/>
    </row>
    <row r="10" spans="1:17" x14ac:dyDescent="0.15">
      <c r="A10" s="32">
        <f t="shared" si="0"/>
        <v>0</v>
      </c>
      <c r="E10" s="37"/>
      <c r="F10" s="41"/>
      <c r="G10" s="41"/>
      <c r="H10" s="42"/>
      <c r="I10" s="42"/>
      <c r="J10" s="41"/>
      <c r="K10" s="41"/>
      <c r="L10" s="42"/>
      <c r="M10" s="41"/>
      <c r="N10" s="42"/>
      <c r="O10" s="42"/>
      <c r="P10" s="42"/>
      <c r="Q10" s="43"/>
    </row>
    <row r="11" spans="1:17" x14ac:dyDescent="0.15">
      <c r="A11" s="32">
        <f t="shared" si="0"/>
        <v>0</v>
      </c>
      <c r="E11" s="37"/>
      <c r="F11" s="41"/>
      <c r="G11" s="41"/>
      <c r="H11" s="42"/>
      <c r="I11" s="42"/>
      <c r="J11" s="41"/>
      <c r="K11" s="41"/>
      <c r="L11" s="42"/>
      <c r="M11" s="41"/>
      <c r="N11" s="42"/>
      <c r="O11" s="42"/>
      <c r="P11" s="42"/>
      <c r="Q11" s="43"/>
    </row>
    <row r="12" spans="1:17" x14ac:dyDescent="0.15">
      <c r="A12" s="32">
        <f t="shared" si="0"/>
        <v>0</v>
      </c>
      <c r="E12" s="37"/>
      <c r="F12" s="41"/>
      <c r="G12" s="41"/>
      <c r="H12" s="42"/>
      <c r="I12" s="42"/>
      <c r="J12" s="41"/>
      <c r="K12" s="41"/>
      <c r="L12" s="42"/>
      <c r="M12" s="41"/>
      <c r="N12" s="42"/>
      <c r="O12" s="42"/>
      <c r="P12" s="42"/>
      <c r="Q12" s="43"/>
    </row>
    <row r="13" spans="1:17" x14ac:dyDescent="0.15">
      <c r="A13" s="32">
        <f t="shared" si="0"/>
        <v>0</v>
      </c>
      <c r="E13" s="37"/>
      <c r="F13" s="41"/>
      <c r="G13" s="41"/>
      <c r="H13" s="42"/>
      <c r="I13" s="42"/>
      <c r="J13" s="41"/>
      <c r="K13" s="41"/>
      <c r="L13" s="42"/>
      <c r="M13" s="41"/>
      <c r="N13" s="42"/>
      <c r="O13" s="42"/>
      <c r="P13" s="42"/>
      <c r="Q13" s="43"/>
    </row>
    <row r="14" spans="1:17" x14ac:dyDescent="0.15">
      <c r="A14" s="32">
        <f t="shared" si="0"/>
        <v>0</v>
      </c>
      <c r="E14" s="37"/>
      <c r="F14" s="41"/>
      <c r="G14" s="41"/>
      <c r="H14" s="42"/>
      <c r="I14" s="42"/>
      <c r="J14" s="41"/>
      <c r="K14" s="41"/>
      <c r="L14" s="42"/>
      <c r="M14" s="41"/>
      <c r="N14" s="42"/>
      <c r="O14" s="42"/>
      <c r="P14" s="42"/>
      <c r="Q14" s="43"/>
    </row>
    <row r="15" spans="1:17" x14ac:dyDescent="0.15">
      <c r="A15" s="32">
        <f t="shared" si="0"/>
        <v>0</v>
      </c>
      <c r="E15" s="37"/>
      <c r="F15" s="41"/>
      <c r="G15" s="41"/>
      <c r="H15" s="42"/>
      <c r="I15" s="42"/>
      <c r="J15" s="41"/>
      <c r="K15" s="41"/>
      <c r="L15" s="42"/>
      <c r="M15" s="41"/>
      <c r="N15" s="42"/>
      <c r="O15" s="42"/>
      <c r="P15" s="42"/>
      <c r="Q15" s="43"/>
    </row>
    <row r="16" spans="1:17" x14ac:dyDescent="0.15">
      <c r="A16" s="32">
        <f t="shared" si="0"/>
        <v>0</v>
      </c>
      <c r="E16" s="37"/>
      <c r="F16" s="41"/>
      <c r="G16" s="41"/>
      <c r="H16" s="42"/>
      <c r="I16" s="42"/>
      <c r="J16" s="41"/>
      <c r="K16" s="41"/>
      <c r="L16" s="42"/>
      <c r="M16" s="41"/>
      <c r="N16" s="42"/>
      <c r="O16" s="42"/>
      <c r="P16" s="42"/>
      <c r="Q16" s="43"/>
    </row>
    <row r="17" spans="1:17" x14ac:dyDescent="0.15">
      <c r="A17" s="32">
        <f t="shared" si="0"/>
        <v>0</v>
      </c>
      <c r="E17" s="37"/>
      <c r="F17" s="41"/>
      <c r="G17" s="41"/>
      <c r="H17" s="42"/>
      <c r="I17" s="42"/>
      <c r="J17" s="41"/>
      <c r="K17" s="41"/>
      <c r="L17" s="42"/>
      <c r="M17" s="41"/>
      <c r="N17" s="42"/>
      <c r="O17" s="42"/>
      <c r="P17" s="42"/>
      <c r="Q17" s="43"/>
    </row>
    <row r="18" spans="1:17" x14ac:dyDescent="0.15">
      <c r="A18" s="32">
        <f t="shared" si="0"/>
        <v>0</v>
      </c>
      <c r="E18" s="44"/>
      <c r="F18" s="41"/>
      <c r="G18" s="41"/>
      <c r="H18" s="42"/>
      <c r="I18" s="42"/>
      <c r="J18" s="41"/>
      <c r="K18" s="41"/>
      <c r="L18" s="42"/>
      <c r="M18" s="41"/>
      <c r="N18" s="42"/>
      <c r="O18" s="42"/>
      <c r="P18" s="42"/>
      <c r="Q18" s="43"/>
    </row>
    <row r="19" spans="1:17" x14ac:dyDescent="0.15">
      <c r="A19" s="32">
        <f t="shared" si="0"/>
        <v>0</v>
      </c>
      <c r="E19" s="44"/>
      <c r="F19" s="41"/>
      <c r="G19" s="41"/>
      <c r="H19" s="42"/>
      <c r="I19" s="42"/>
      <c r="J19" s="41"/>
      <c r="K19" s="41"/>
      <c r="L19" s="42"/>
      <c r="M19" s="41"/>
      <c r="N19" s="42"/>
      <c r="O19" s="42"/>
      <c r="P19" s="42"/>
      <c r="Q19" s="43"/>
    </row>
    <row r="20" spans="1:17" x14ac:dyDescent="0.15">
      <c r="A20" s="32">
        <f t="shared" si="0"/>
        <v>0</v>
      </c>
      <c r="E20" s="44"/>
      <c r="F20" s="41"/>
      <c r="G20" s="41"/>
      <c r="H20" s="42"/>
      <c r="I20" s="42"/>
      <c r="J20" s="41"/>
      <c r="K20" s="41"/>
      <c r="L20" s="42"/>
      <c r="M20" s="41"/>
      <c r="N20" s="42"/>
      <c r="O20" s="42"/>
      <c r="P20" s="42"/>
      <c r="Q20" s="43"/>
    </row>
    <row r="21" spans="1:17" x14ac:dyDescent="0.15">
      <c r="A21" s="32">
        <f t="shared" si="0"/>
        <v>0</v>
      </c>
      <c r="E21" s="44"/>
      <c r="F21" s="41"/>
      <c r="G21" s="41"/>
      <c r="H21" s="42"/>
      <c r="I21" s="42"/>
      <c r="J21" s="41"/>
      <c r="K21" s="41"/>
      <c r="L21" s="42"/>
      <c r="M21" s="41"/>
      <c r="N21" s="42"/>
      <c r="O21" s="42"/>
      <c r="P21" s="42"/>
      <c r="Q21" s="43"/>
    </row>
    <row r="22" spans="1:17" x14ac:dyDescent="0.15">
      <c r="A22" s="32">
        <f t="shared" si="0"/>
        <v>0</v>
      </c>
      <c r="E22" s="44"/>
      <c r="F22" s="41"/>
      <c r="G22" s="41"/>
      <c r="H22" s="42"/>
      <c r="I22" s="42"/>
      <c r="J22" s="41"/>
      <c r="K22" s="41"/>
      <c r="L22" s="42"/>
      <c r="M22" s="41"/>
      <c r="N22" s="42"/>
      <c r="O22" s="42"/>
      <c r="P22" s="42"/>
      <c r="Q22" s="43"/>
    </row>
    <row r="23" spans="1:17" x14ac:dyDescent="0.15">
      <c r="A23" s="32">
        <f t="shared" si="0"/>
        <v>0</v>
      </c>
      <c r="E23" s="44"/>
      <c r="F23" s="41"/>
      <c r="G23" s="41"/>
      <c r="H23" s="42"/>
      <c r="I23" s="42"/>
      <c r="J23" s="41"/>
      <c r="K23" s="41"/>
      <c r="L23" s="42"/>
      <c r="M23" s="41"/>
      <c r="N23" s="42"/>
      <c r="O23" s="42"/>
      <c r="P23" s="42"/>
      <c r="Q23" s="43"/>
    </row>
    <row r="24" spans="1:17" x14ac:dyDescent="0.15">
      <c r="A24" s="32">
        <f t="shared" si="0"/>
        <v>0</v>
      </c>
      <c r="E24" s="44"/>
      <c r="F24" s="41"/>
      <c r="G24" s="41"/>
      <c r="H24" s="42"/>
      <c r="I24" s="42"/>
      <c r="J24" s="41"/>
      <c r="K24" s="41"/>
      <c r="L24" s="42"/>
      <c r="M24" s="41"/>
      <c r="N24" s="42"/>
      <c r="O24" s="42"/>
      <c r="P24" s="42"/>
      <c r="Q24" s="43"/>
    </row>
    <row r="25" spans="1:17" x14ac:dyDescent="0.15">
      <c r="A25" s="32">
        <f t="shared" si="0"/>
        <v>0</v>
      </c>
      <c r="E25" s="44"/>
      <c r="F25" s="41"/>
      <c r="G25" s="41"/>
      <c r="H25" s="42"/>
      <c r="I25" s="42"/>
      <c r="J25" s="41"/>
      <c r="K25" s="41"/>
      <c r="L25" s="42"/>
      <c r="M25" s="41"/>
      <c r="N25" s="42"/>
      <c r="O25" s="42"/>
      <c r="P25" s="42"/>
      <c r="Q25" s="43"/>
    </row>
    <row r="26" spans="1:17" x14ac:dyDescent="0.15">
      <c r="A26" s="32">
        <f t="shared" si="0"/>
        <v>0</v>
      </c>
      <c r="E26" s="44"/>
      <c r="F26" s="41"/>
      <c r="G26" s="41"/>
      <c r="H26" s="42"/>
      <c r="I26" s="42"/>
      <c r="J26" s="41"/>
      <c r="K26" s="41"/>
      <c r="L26" s="42"/>
      <c r="M26" s="41"/>
      <c r="N26" s="42"/>
      <c r="O26" s="42"/>
      <c r="P26" s="42"/>
      <c r="Q26" s="43"/>
    </row>
    <row r="27" spans="1:17" x14ac:dyDescent="0.15">
      <c r="A27" s="32">
        <f t="shared" si="0"/>
        <v>0</v>
      </c>
      <c r="E27" s="44"/>
      <c r="F27" s="41"/>
      <c r="G27" s="41"/>
      <c r="H27" s="42"/>
      <c r="I27" s="42"/>
      <c r="J27" s="41"/>
      <c r="K27" s="41"/>
      <c r="L27" s="42"/>
      <c r="M27" s="41"/>
      <c r="N27" s="42"/>
      <c r="O27" s="42"/>
      <c r="P27" s="42"/>
      <c r="Q27" s="43"/>
    </row>
    <row r="28" spans="1:17" x14ac:dyDescent="0.15">
      <c r="A28" s="32">
        <f t="shared" si="0"/>
        <v>0</v>
      </c>
      <c r="E28" s="44"/>
      <c r="F28" s="41"/>
      <c r="G28" s="41"/>
      <c r="H28" s="42"/>
      <c r="I28" s="42"/>
      <c r="J28" s="41"/>
      <c r="K28" s="41"/>
      <c r="L28" s="42"/>
      <c r="M28" s="41"/>
      <c r="N28" s="42"/>
      <c r="O28" s="42"/>
      <c r="P28" s="42"/>
      <c r="Q28" s="43"/>
    </row>
    <row r="29" spans="1:17" x14ac:dyDescent="0.15">
      <c r="A29" s="32">
        <f t="shared" si="0"/>
        <v>0</v>
      </c>
      <c r="E29" s="44"/>
      <c r="F29" s="41"/>
      <c r="G29" s="41"/>
      <c r="H29" s="42"/>
      <c r="I29" s="42"/>
      <c r="J29" s="41"/>
      <c r="K29" s="41"/>
      <c r="L29" s="42"/>
      <c r="M29" s="41"/>
      <c r="N29" s="42"/>
      <c r="O29" s="42"/>
      <c r="P29" s="42"/>
      <c r="Q29" s="43"/>
    </row>
    <row r="30" spans="1:17" x14ac:dyDescent="0.15">
      <c r="A30" s="32">
        <f t="shared" si="0"/>
        <v>0</v>
      </c>
      <c r="E30" s="44"/>
      <c r="F30" s="41"/>
      <c r="G30" s="41"/>
      <c r="H30" s="42"/>
      <c r="I30" s="42"/>
      <c r="J30" s="41"/>
      <c r="K30" s="41"/>
      <c r="L30" s="42"/>
      <c r="M30" s="41"/>
      <c r="N30" s="42"/>
      <c r="O30" s="42"/>
      <c r="P30" s="42"/>
      <c r="Q30" s="43"/>
    </row>
    <row r="31" spans="1:17" x14ac:dyDescent="0.15">
      <c r="A31" s="32">
        <f t="shared" si="0"/>
        <v>0</v>
      </c>
      <c r="E31" s="44"/>
      <c r="F31" s="41"/>
      <c r="G31" s="41"/>
      <c r="H31" s="42"/>
      <c r="I31" s="42"/>
      <c r="J31" s="41"/>
      <c r="K31" s="41"/>
      <c r="L31" s="42"/>
      <c r="M31" s="41"/>
      <c r="N31" s="42"/>
      <c r="O31" s="42"/>
      <c r="P31" s="42"/>
      <c r="Q31" s="43"/>
    </row>
    <row r="32" spans="1:17" x14ac:dyDescent="0.15">
      <c r="A32" s="32">
        <f t="shared" si="0"/>
        <v>0</v>
      </c>
      <c r="E32" s="44"/>
      <c r="F32" s="41"/>
      <c r="G32" s="41"/>
      <c r="H32" s="42"/>
      <c r="I32" s="42"/>
      <c r="J32" s="41"/>
      <c r="K32" s="41"/>
      <c r="L32" s="42"/>
      <c r="M32" s="41"/>
      <c r="N32" s="42"/>
      <c r="O32" s="42"/>
      <c r="P32" s="42"/>
      <c r="Q32" s="43"/>
    </row>
    <row r="33" spans="1:17" x14ac:dyDescent="0.15">
      <c r="A33" s="32">
        <f t="shared" si="0"/>
        <v>0</v>
      </c>
      <c r="E33" s="44"/>
      <c r="F33" s="41"/>
      <c r="G33" s="41"/>
      <c r="H33" s="42"/>
      <c r="I33" s="42"/>
      <c r="J33" s="41"/>
      <c r="K33" s="41"/>
      <c r="L33" s="42"/>
      <c r="M33" s="41"/>
      <c r="N33" s="42"/>
      <c r="O33" s="42"/>
      <c r="P33" s="42"/>
      <c r="Q33" s="43"/>
    </row>
    <row r="34" spans="1:17" x14ac:dyDescent="0.15">
      <c r="A34" s="32">
        <f t="shared" si="0"/>
        <v>0</v>
      </c>
      <c r="E34" s="44"/>
      <c r="F34" s="41"/>
      <c r="G34" s="41"/>
      <c r="H34" s="42"/>
      <c r="I34" s="42"/>
      <c r="J34" s="41"/>
      <c r="K34" s="41"/>
      <c r="L34" s="42"/>
      <c r="M34" s="41"/>
      <c r="N34" s="42"/>
      <c r="O34" s="42"/>
      <c r="P34" s="42"/>
      <c r="Q34" s="43"/>
    </row>
    <row r="35" spans="1:17" x14ac:dyDescent="0.15">
      <c r="A35" s="32">
        <f t="shared" si="0"/>
        <v>0</v>
      </c>
      <c r="E35" s="44"/>
      <c r="F35" s="41"/>
      <c r="G35" s="41"/>
      <c r="H35" s="42"/>
      <c r="I35" s="42"/>
      <c r="J35" s="41"/>
      <c r="K35" s="41"/>
      <c r="L35" s="42"/>
      <c r="M35" s="41"/>
      <c r="N35" s="42"/>
      <c r="O35" s="42"/>
      <c r="P35" s="42"/>
      <c r="Q35" s="43"/>
    </row>
    <row r="36" spans="1:17" x14ac:dyDescent="0.15">
      <c r="A36" s="32">
        <f t="shared" si="0"/>
        <v>0</v>
      </c>
      <c r="E36" s="44"/>
      <c r="F36" s="41"/>
      <c r="G36" s="41"/>
      <c r="H36" s="42"/>
      <c r="I36" s="42"/>
      <c r="J36" s="41"/>
      <c r="K36" s="41"/>
      <c r="L36" s="42"/>
      <c r="M36" s="41"/>
      <c r="N36" s="42"/>
      <c r="O36" s="42"/>
      <c r="P36" s="42"/>
      <c r="Q36" s="43"/>
    </row>
    <row r="37" spans="1:17" x14ac:dyDescent="0.15">
      <c r="A37" s="32">
        <f t="shared" si="0"/>
        <v>0</v>
      </c>
      <c r="E37" s="44"/>
      <c r="F37" s="41"/>
      <c r="G37" s="41"/>
      <c r="H37" s="42"/>
      <c r="I37" s="42"/>
      <c r="J37" s="41"/>
      <c r="K37" s="41"/>
      <c r="L37" s="42"/>
      <c r="M37" s="41"/>
      <c r="N37" s="42"/>
      <c r="O37" s="42"/>
      <c r="P37" s="42"/>
      <c r="Q37" s="43"/>
    </row>
    <row r="38" spans="1:17" x14ac:dyDescent="0.15">
      <c r="A38" s="32">
        <f t="shared" si="0"/>
        <v>0</v>
      </c>
      <c r="E38" s="44"/>
      <c r="F38" s="41"/>
      <c r="G38" s="41"/>
      <c r="H38" s="42"/>
      <c r="I38" s="42"/>
      <c r="J38" s="41"/>
      <c r="K38" s="41"/>
      <c r="L38" s="42"/>
      <c r="M38" s="41"/>
      <c r="N38" s="42"/>
      <c r="O38" s="42"/>
      <c r="P38" s="42"/>
      <c r="Q38" s="43"/>
    </row>
    <row r="39" spans="1:17" x14ac:dyDescent="0.15">
      <c r="A39" s="32">
        <f t="shared" si="0"/>
        <v>0</v>
      </c>
      <c r="E39" s="44"/>
      <c r="F39" s="41"/>
      <c r="G39" s="41"/>
      <c r="H39" s="42"/>
      <c r="I39" s="42"/>
      <c r="J39" s="41"/>
      <c r="K39" s="41"/>
      <c r="L39" s="42"/>
      <c r="M39" s="41"/>
      <c r="N39" s="42"/>
      <c r="O39" s="42"/>
      <c r="P39" s="42"/>
      <c r="Q39" s="43"/>
    </row>
    <row r="40" spans="1:17" x14ac:dyDescent="0.15">
      <c r="A40" s="32">
        <f t="shared" si="0"/>
        <v>0</v>
      </c>
      <c r="E40" s="44"/>
      <c r="F40" s="41"/>
      <c r="G40" s="41"/>
      <c r="H40" s="42"/>
      <c r="I40" s="42"/>
      <c r="J40" s="41"/>
      <c r="K40" s="41"/>
      <c r="L40" s="42"/>
      <c r="M40" s="41"/>
      <c r="N40" s="42"/>
      <c r="O40" s="42"/>
      <c r="P40" s="42"/>
      <c r="Q40" s="43"/>
    </row>
    <row r="41" spans="1:17" x14ac:dyDescent="0.15">
      <c r="A41" s="32">
        <f t="shared" si="0"/>
        <v>0</v>
      </c>
      <c r="E41" s="44"/>
      <c r="F41" s="41"/>
      <c r="G41" s="41"/>
      <c r="H41" s="42"/>
      <c r="I41" s="42"/>
      <c r="J41" s="41"/>
      <c r="K41" s="41"/>
      <c r="L41" s="42"/>
      <c r="M41" s="41"/>
      <c r="N41" s="42"/>
      <c r="O41" s="42"/>
      <c r="P41" s="42"/>
      <c r="Q41" s="43"/>
    </row>
    <row r="42" spans="1:17" x14ac:dyDescent="0.15">
      <c r="A42" s="32">
        <f t="shared" si="0"/>
        <v>0</v>
      </c>
      <c r="E42" s="44"/>
      <c r="F42" s="41"/>
      <c r="G42" s="41"/>
      <c r="H42" s="42"/>
      <c r="I42" s="42"/>
      <c r="J42" s="41"/>
      <c r="K42" s="41"/>
      <c r="L42" s="42"/>
      <c r="M42" s="41"/>
      <c r="N42" s="42"/>
      <c r="O42" s="42"/>
      <c r="P42" s="42"/>
      <c r="Q42" s="43"/>
    </row>
    <row r="43" spans="1:17" x14ac:dyDescent="0.15">
      <c r="A43" s="32">
        <f t="shared" si="0"/>
        <v>0</v>
      </c>
      <c r="E43" s="44"/>
      <c r="F43" s="41"/>
      <c r="G43" s="41"/>
      <c r="H43" s="42"/>
      <c r="I43" s="42"/>
      <c r="J43" s="41"/>
      <c r="K43" s="41"/>
      <c r="L43" s="42"/>
      <c r="M43" s="41"/>
      <c r="N43" s="42"/>
      <c r="O43" s="42"/>
      <c r="P43" s="42"/>
      <c r="Q43" s="43"/>
    </row>
    <row r="44" spans="1:17" x14ac:dyDescent="0.15">
      <c r="A44" s="32">
        <f t="shared" si="0"/>
        <v>0</v>
      </c>
      <c r="E44" s="44"/>
      <c r="F44" s="41"/>
      <c r="G44" s="41"/>
      <c r="H44" s="42"/>
      <c r="I44" s="42"/>
      <c r="J44" s="41"/>
      <c r="K44" s="41"/>
      <c r="L44" s="42"/>
      <c r="M44" s="41"/>
      <c r="N44" s="42"/>
      <c r="O44" s="42"/>
      <c r="P44" s="42"/>
      <c r="Q44" s="43"/>
    </row>
    <row r="45" spans="1:17" x14ac:dyDescent="0.15">
      <c r="A45" s="32">
        <f t="shared" si="0"/>
        <v>0</v>
      </c>
      <c r="E45" s="44"/>
      <c r="F45" s="41"/>
      <c r="G45" s="41"/>
      <c r="H45" s="42"/>
      <c r="I45" s="42"/>
      <c r="J45" s="41"/>
      <c r="K45" s="41"/>
      <c r="L45" s="42"/>
      <c r="M45" s="41"/>
      <c r="N45" s="42"/>
      <c r="O45" s="42"/>
      <c r="P45" s="42"/>
      <c r="Q45" s="43"/>
    </row>
    <row r="46" spans="1:17" x14ac:dyDescent="0.15">
      <c r="A46" s="32">
        <f t="shared" si="0"/>
        <v>0</v>
      </c>
      <c r="E46" s="44"/>
      <c r="F46" s="41"/>
      <c r="G46" s="41"/>
      <c r="H46" s="42"/>
      <c r="I46" s="42"/>
      <c r="J46" s="41"/>
      <c r="K46" s="41"/>
      <c r="L46" s="42"/>
      <c r="M46" s="41"/>
      <c r="N46" s="42"/>
      <c r="O46" s="42"/>
      <c r="P46" s="42"/>
      <c r="Q46" s="43"/>
    </row>
    <row r="47" spans="1:17" x14ac:dyDescent="0.15">
      <c r="A47" s="32">
        <f t="shared" si="0"/>
        <v>0</v>
      </c>
      <c r="E47" s="44"/>
      <c r="F47" s="41"/>
      <c r="G47" s="41"/>
      <c r="H47" s="42"/>
      <c r="I47" s="42"/>
      <c r="J47" s="41"/>
      <c r="K47" s="41"/>
      <c r="L47" s="42"/>
      <c r="M47" s="41"/>
      <c r="N47" s="42"/>
      <c r="O47" s="42"/>
      <c r="P47" s="42"/>
      <c r="Q47" s="43"/>
    </row>
    <row r="48" spans="1:17" x14ac:dyDescent="0.15">
      <c r="A48" s="32">
        <f t="shared" si="0"/>
        <v>0</v>
      </c>
      <c r="E48" s="44"/>
      <c r="F48" s="41"/>
      <c r="G48" s="41"/>
      <c r="H48" s="42"/>
      <c r="I48" s="42"/>
      <c r="J48" s="41"/>
      <c r="K48" s="41"/>
      <c r="L48" s="42"/>
      <c r="M48" s="41"/>
      <c r="N48" s="42"/>
      <c r="O48" s="42"/>
      <c r="P48" s="42"/>
      <c r="Q48" s="43"/>
    </row>
    <row r="49" spans="1:17" x14ac:dyDescent="0.15">
      <c r="A49" s="32">
        <f t="shared" si="0"/>
        <v>0</v>
      </c>
      <c r="E49" s="44"/>
      <c r="F49" s="41"/>
      <c r="G49" s="41"/>
      <c r="H49" s="42"/>
      <c r="I49" s="42"/>
      <c r="J49" s="41"/>
      <c r="K49" s="41"/>
      <c r="L49" s="42"/>
      <c r="M49" s="41"/>
      <c r="N49" s="42"/>
      <c r="O49" s="42"/>
      <c r="P49" s="42"/>
      <c r="Q49" s="43"/>
    </row>
    <row r="50" spans="1:17" x14ac:dyDescent="0.15">
      <c r="A50" s="32">
        <f t="shared" si="0"/>
        <v>0</v>
      </c>
      <c r="E50" s="44"/>
      <c r="F50" s="41"/>
      <c r="G50" s="41"/>
      <c r="H50" s="42"/>
      <c r="I50" s="42"/>
      <c r="J50" s="41"/>
      <c r="K50" s="41"/>
      <c r="L50" s="42"/>
      <c r="M50" s="41"/>
      <c r="N50" s="42"/>
      <c r="O50" s="42"/>
      <c r="P50" s="42"/>
      <c r="Q50" s="43"/>
    </row>
    <row r="51" spans="1:17" x14ac:dyDescent="0.15">
      <c r="A51" s="32">
        <f t="shared" si="0"/>
        <v>0</v>
      </c>
      <c r="E51" s="44"/>
      <c r="F51" s="41"/>
      <c r="G51" s="41"/>
      <c r="H51" s="42"/>
      <c r="I51" s="42"/>
      <c r="J51" s="41"/>
      <c r="K51" s="41"/>
      <c r="L51" s="42"/>
      <c r="M51" s="41"/>
      <c r="N51" s="42"/>
      <c r="O51" s="42"/>
      <c r="P51" s="42"/>
      <c r="Q51" s="43"/>
    </row>
    <row r="52" spans="1:17" x14ac:dyDescent="0.15">
      <c r="A52" s="32">
        <f t="shared" si="0"/>
        <v>0</v>
      </c>
      <c r="E52" s="44"/>
      <c r="F52" s="41"/>
      <c r="G52" s="41"/>
      <c r="H52" s="42"/>
      <c r="I52" s="42"/>
      <c r="J52" s="41"/>
      <c r="K52" s="41"/>
      <c r="L52" s="42"/>
      <c r="M52" s="41"/>
      <c r="N52" s="42"/>
      <c r="O52" s="42"/>
      <c r="P52" s="42"/>
      <c r="Q52" s="43"/>
    </row>
    <row r="53" spans="1:17" x14ac:dyDescent="0.15">
      <c r="A53" s="32">
        <f t="shared" si="0"/>
        <v>0</v>
      </c>
      <c r="E53" s="44"/>
      <c r="F53" s="41"/>
      <c r="G53" s="41"/>
      <c r="H53" s="42"/>
      <c r="I53" s="42"/>
      <c r="J53" s="41"/>
      <c r="K53" s="41"/>
      <c r="L53" s="42"/>
      <c r="M53" s="41"/>
      <c r="N53" s="42"/>
      <c r="O53" s="42"/>
      <c r="P53" s="42"/>
      <c r="Q53" s="43"/>
    </row>
    <row r="54" spans="1:17" x14ac:dyDescent="0.15">
      <c r="A54" s="32">
        <f t="shared" si="0"/>
        <v>0</v>
      </c>
      <c r="E54" s="44"/>
      <c r="F54" s="41"/>
      <c r="G54" s="41"/>
      <c r="H54" s="42"/>
      <c r="I54" s="42"/>
      <c r="J54" s="41"/>
      <c r="K54" s="41"/>
      <c r="L54" s="42"/>
      <c r="M54" s="41"/>
      <c r="N54" s="42"/>
      <c r="O54" s="42"/>
      <c r="P54" s="42"/>
      <c r="Q54" s="43"/>
    </row>
    <row r="55" spans="1:17" x14ac:dyDescent="0.15">
      <c r="A55" s="32">
        <f t="shared" si="0"/>
        <v>0</v>
      </c>
      <c r="E55" s="44"/>
      <c r="F55" s="41"/>
      <c r="G55" s="41"/>
      <c r="H55" s="42"/>
      <c r="I55" s="42"/>
      <c r="J55" s="41"/>
      <c r="K55" s="41"/>
      <c r="L55" s="42"/>
      <c r="M55" s="41"/>
      <c r="N55" s="42"/>
      <c r="O55" s="42"/>
      <c r="P55" s="42"/>
      <c r="Q55" s="43"/>
    </row>
    <row r="56" spans="1:17" x14ac:dyDescent="0.15">
      <c r="A56" s="32">
        <f t="shared" si="0"/>
        <v>0</v>
      </c>
      <c r="E56" s="44"/>
      <c r="F56" s="41"/>
      <c r="G56" s="41"/>
      <c r="H56" s="42"/>
      <c r="I56" s="42"/>
      <c r="J56" s="41"/>
      <c r="K56" s="41"/>
      <c r="L56" s="42"/>
      <c r="M56" s="41"/>
      <c r="N56" s="42"/>
      <c r="O56" s="42"/>
      <c r="P56" s="42"/>
      <c r="Q56" s="43"/>
    </row>
    <row r="57" spans="1:17" x14ac:dyDescent="0.15">
      <c r="A57" s="32">
        <f t="shared" si="0"/>
        <v>0</v>
      </c>
      <c r="E57" s="44"/>
      <c r="F57" s="41"/>
      <c r="G57" s="41"/>
      <c r="H57" s="42"/>
      <c r="I57" s="42"/>
      <c r="J57" s="41"/>
      <c r="K57" s="41"/>
      <c r="L57" s="42"/>
      <c r="M57" s="41"/>
      <c r="N57" s="42"/>
      <c r="O57" s="42"/>
      <c r="P57" s="42"/>
      <c r="Q57" s="43"/>
    </row>
    <row r="58" spans="1:17" x14ac:dyDescent="0.15">
      <c r="A58" s="32">
        <f t="shared" si="0"/>
        <v>0</v>
      </c>
      <c r="E58" s="44"/>
      <c r="F58" s="41"/>
      <c r="G58" s="41"/>
      <c r="H58" s="42"/>
      <c r="I58" s="42"/>
      <c r="J58" s="41"/>
      <c r="K58" s="41"/>
      <c r="L58" s="42"/>
      <c r="M58" s="41"/>
      <c r="N58" s="42"/>
      <c r="O58" s="42"/>
      <c r="P58" s="42"/>
      <c r="Q58" s="43"/>
    </row>
    <row r="59" spans="1:17" x14ac:dyDescent="0.15">
      <c r="A59" s="32">
        <f t="shared" si="0"/>
        <v>0</v>
      </c>
      <c r="E59" s="44"/>
      <c r="F59" s="41"/>
      <c r="G59" s="41"/>
      <c r="H59" s="42"/>
      <c r="I59" s="42"/>
      <c r="J59" s="41"/>
      <c r="K59" s="41"/>
      <c r="L59" s="42"/>
      <c r="M59" s="41"/>
      <c r="N59" s="42"/>
      <c r="O59" s="42"/>
      <c r="P59" s="42"/>
      <c r="Q59" s="43"/>
    </row>
    <row r="60" spans="1:17" x14ac:dyDescent="0.15">
      <c r="A60" s="32">
        <f t="shared" si="0"/>
        <v>0</v>
      </c>
      <c r="E60" s="44"/>
      <c r="F60" s="41"/>
      <c r="G60" s="41"/>
      <c r="H60" s="42"/>
      <c r="I60" s="42"/>
      <c r="J60" s="41"/>
      <c r="K60" s="41"/>
      <c r="L60" s="42"/>
      <c r="M60" s="41"/>
      <c r="N60" s="42"/>
      <c r="O60" s="42"/>
      <c r="P60" s="42"/>
      <c r="Q60" s="43"/>
    </row>
    <row r="61" spans="1:17" x14ac:dyDescent="0.15">
      <c r="A61" s="32">
        <f t="shared" si="0"/>
        <v>0</v>
      </c>
      <c r="E61" s="44"/>
      <c r="F61" s="41"/>
      <c r="G61" s="41"/>
      <c r="H61" s="42"/>
      <c r="I61" s="42"/>
      <c r="J61" s="41"/>
      <c r="K61" s="41"/>
      <c r="L61" s="42"/>
      <c r="M61" s="41"/>
      <c r="N61" s="42"/>
      <c r="O61" s="42"/>
      <c r="P61" s="42"/>
      <c r="Q61" s="43"/>
    </row>
    <row r="62" spans="1:17" x14ac:dyDescent="0.15">
      <c r="A62" s="32">
        <f t="shared" si="0"/>
        <v>0</v>
      </c>
      <c r="E62" s="44"/>
      <c r="F62" s="41"/>
      <c r="G62" s="41"/>
      <c r="H62" s="42"/>
      <c r="I62" s="42"/>
      <c r="J62" s="41"/>
      <c r="K62" s="41"/>
      <c r="L62" s="42"/>
      <c r="M62" s="41"/>
      <c r="N62" s="42"/>
      <c r="O62" s="42"/>
      <c r="P62" s="42"/>
      <c r="Q62" s="43"/>
    </row>
    <row r="63" spans="1:17" x14ac:dyDescent="0.15">
      <c r="A63" s="32">
        <f t="shared" si="0"/>
        <v>0</v>
      </c>
      <c r="E63" s="44"/>
      <c r="F63" s="41"/>
      <c r="G63" s="41"/>
      <c r="H63" s="42"/>
      <c r="I63" s="42"/>
      <c r="J63" s="41"/>
      <c r="K63" s="41"/>
      <c r="L63" s="42"/>
      <c r="M63" s="41"/>
      <c r="N63" s="42"/>
      <c r="O63" s="42"/>
      <c r="P63" s="42"/>
      <c r="Q63" s="43"/>
    </row>
    <row r="64" spans="1:17" x14ac:dyDescent="0.15">
      <c r="A64" s="32">
        <f t="shared" si="0"/>
        <v>0</v>
      </c>
      <c r="E64" s="44"/>
      <c r="F64" s="41"/>
      <c r="G64" s="41"/>
      <c r="H64" s="42"/>
      <c r="I64" s="42"/>
      <c r="J64" s="41"/>
      <c r="K64" s="41"/>
      <c r="L64" s="42"/>
      <c r="M64" s="41"/>
      <c r="N64" s="42"/>
      <c r="O64" s="42"/>
      <c r="P64" s="42"/>
      <c r="Q64" s="43"/>
    </row>
    <row r="65" spans="1:17" x14ac:dyDescent="0.15">
      <c r="A65" s="32">
        <f t="shared" si="0"/>
        <v>0</v>
      </c>
      <c r="E65" s="44"/>
      <c r="F65" s="41"/>
      <c r="G65" s="41"/>
      <c r="H65" s="42"/>
      <c r="I65" s="42"/>
      <c r="J65" s="41"/>
      <c r="K65" s="41"/>
      <c r="L65" s="42"/>
      <c r="M65" s="41"/>
      <c r="N65" s="42"/>
      <c r="O65" s="42"/>
      <c r="P65" s="42"/>
      <c r="Q65" s="43"/>
    </row>
    <row r="66" spans="1:17" x14ac:dyDescent="0.15">
      <c r="A66" s="32">
        <f t="shared" si="0"/>
        <v>0</v>
      </c>
      <c r="E66" s="44"/>
      <c r="F66" s="41"/>
      <c r="G66" s="41"/>
      <c r="H66" s="42"/>
      <c r="I66" s="42"/>
      <c r="J66" s="41"/>
      <c r="K66" s="41"/>
      <c r="L66" s="42"/>
      <c r="M66" s="41"/>
      <c r="N66" s="42"/>
      <c r="O66" s="42"/>
      <c r="P66" s="42"/>
      <c r="Q66" s="43"/>
    </row>
    <row r="67" spans="1:17" x14ac:dyDescent="0.15">
      <c r="A67" s="32">
        <f t="shared" si="0"/>
        <v>0</v>
      </c>
      <c r="E67" s="44"/>
      <c r="F67" s="41"/>
      <c r="G67" s="41"/>
      <c r="H67" s="42"/>
      <c r="I67" s="42"/>
      <c r="J67" s="41"/>
      <c r="K67" s="41"/>
      <c r="L67" s="42"/>
      <c r="M67" s="41"/>
      <c r="N67" s="42"/>
      <c r="O67" s="42"/>
      <c r="P67" s="42"/>
      <c r="Q67" s="43"/>
    </row>
    <row r="68" spans="1:17" x14ac:dyDescent="0.15">
      <c r="A68" s="32">
        <f t="shared" si="0"/>
        <v>0</v>
      </c>
      <c r="E68" s="44"/>
      <c r="F68" s="41"/>
      <c r="G68" s="41"/>
      <c r="H68" s="42"/>
      <c r="I68" s="42"/>
      <c r="J68" s="41"/>
      <c r="K68" s="41"/>
      <c r="L68" s="42"/>
      <c r="M68" s="41"/>
      <c r="N68" s="42"/>
      <c r="O68" s="42"/>
      <c r="P68" s="42"/>
      <c r="Q68" s="43"/>
    </row>
    <row r="69" spans="1:17" x14ac:dyDescent="0.15">
      <c r="A69" s="32">
        <f t="shared" ref="A69:A132" si="1">IF(E69="",0,A68+1)</f>
        <v>0</v>
      </c>
      <c r="E69" s="44"/>
      <c r="F69" s="41"/>
      <c r="G69" s="41"/>
      <c r="H69" s="42"/>
      <c r="I69" s="42"/>
      <c r="J69" s="41"/>
      <c r="K69" s="41"/>
      <c r="L69" s="42"/>
      <c r="M69" s="41"/>
      <c r="N69" s="42"/>
      <c r="O69" s="42"/>
      <c r="P69" s="42"/>
      <c r="Q69" s="43"/>
    </row>
    <row r="70" spans="1:17" x14ac:dyDescent="0.15">
      <c r="A70" s="32">
        <f t="shared" si="1"/>
        <v>0</v>
      </c>
      <c r="E70" s="44"/>
      <c r="F70" s="41"/>
      <c r="G70" s="41"/>
      <c r="H70" s="42"/>
      <c r="I70" s="42"/>
      <c r="J70" s="41"/>
      <c r="K70" s="41"/>
      <c r="L70" s="42"/>
      <c r="M70" s="41"/>
      <c r="N70" s="42"/>
      <c r="O70" s="42"/>
      <c r="P70" s="42"/>
      <c r="Q70" s="43"/>
    </row>
    <row r="71" spans="1:17" x14ac:dyDescent="0.15">
      <c r="A71" s="32">
        <f t="shared" si="1"/>
        <v>0</v>
      </c>
      <c r="E71" s="44"/>
      <c r="F71" s="41"/>
      <c r="G71" s="41"/>
      <c r="H71" s="42"/>
      <c r="I71" s="42"/>
      <c r="J71" s="41"/>
      <c r="K71" s="41"/>
      <c r="L71" s="42"/>
      <c r="M71" s="41"/>
      <c r="N71" s="42"/>
      <c r="O71" s="42"/>
      <c r="P71" s="42"/>
      <c r="Q71" s="43"/>
    </row>
    <row r="72" spans="1:17" x14ac:dyDescent="0.15">
      <c r="A72" s="32">
        <f t="shared" si="1"/>
        <v>0</v>
      </c>
      <c r="E72" s="44"/>
      <c r="F72" s="41"/>
      <c r="G72" s="41"/>
      <c r="H72" s="42"/>
      <c r="I72" s="42"/>
      <c r="J72" s="41"/>
      <c r="K72" s="41"/>
      <c r="L72" s="42"/>
      <c r="M72" s="41"/>
      <c r="N72" s="42"/>
      <c r="O72" s="42"/>
      <c r="P72" s="42"/>
      <c r="Q72" s="43"/>
    </row>
    <row r="73" spans="1:17" x14ac:dyDescent="0.15">
      <c r="A73" s="32">
        <f t="shared" si="1"/>
        <v>0</v>
      </c>
      <c r="E73" s="44"/>
      <c r="F73" s="41"/>
      <c r="G73" s="41"/>
      <c r="H73" s="42"/>
      <c r="I73" s="42"/>
      <c r="J73" s="41"/>
      <c r="K73" s="41"/>
      <c r="L73" s="42"/>
      <c r="M73" s="41"/>
      <c r="N73" s="42"/>
      <c r="O73" s="42"/>
      <c r="P73" s="42"/>
      <c r="Q73" s="43"/>
    </row>
    <row r="74" spans="1:17" x14ac:dyDescent="0.15">
      <c r="A74" s="32">
        <f t="shared" si="1"/>
        <v>0</v>
      </c>
      <c r="E74" s="44"/>
      <c r="F74" s="41"/>
      <c r="G74" s="41"/>
      <c r="H74" s="42"/>
      <c r="I74" s="42"/>
      <c r="J74" s="41"/>
      <c r="K74" s="41"/>
      <c r="L74" s="42"/>
      <c r="M74" s="41"/>
      <c r="N74" s="42"/>
      <c r="O74" s="42"/>
      <c r="P74" s="42"/>
      <c r="Q74" s="43"/>
    </row>
    <row r="75" spans="1:17" x14ac:dyDescent="0.15">
      <c r="A75" s="32">
        <f t="shared" si="1"/>
        <v>0</v>
      </c>
      <c r="E75" s="44"/>
      <c r="F75" s="41"/>
      <c r="G75" s="41"/>
      <c r="H75" s="42"/>
      <c r="I75" s="42"/>
      <c r="J75" s="41"/>
      <c r="K75" s="41"/>
      <c r="L75" s="42"/>
      <c r="M75" s="41"/>
      <c r="N75" s="42"/>
      <c r="O75" s="42"/>
      <c r="P75" s="42"/>
      <c r="Q75" s="43"/>
    </row>
    <row r="76" spans="1:17" x14ac:dyDescent="0.15">
      <c r="A76" s="32">
        <f t="shared" si="1"/>
        <v>0</v>
      </c>
      <c r="E76" s="44"/>
      <c r="F76" s="41"/>
      <c r="G76" s="41"/>
      <c r="H76" s="42"/>
      <c r="I76" s="42"/>
      <c r="J76" s="41"/>
      <c r="K76" s="41"/>
      <c r="L76" s="42"/>
      <c r="M76" s="41"/>
      <c r="N76" s="42"/>
      <c r="O76" s="42"/>
      <c r="P76" s="42"/>
      <c r="Q76" s="43"/>
    </row>
    <row r="77" spans="1:17" x14ac:dyDescent="0.15">
      <c r="A77" s="32">
        <f t="shared" si="1"/>
        <v>0</v>
      </c>
      <c r="E77" s="44"/>
      <c r="F77" s="41"/>
      <c r="G77" s="41"/>
      <c r="H77" s="42"/>
      <c r="I77" s="42"/>
      <c r="J77" s="41"/>
      <c r="K77" s="41"/>
      <c r="L77" s="42"/>
      <c r="M77" s="41"/>
      <c r="N77" s="42"/>
      <c r="O77" s="42"/>
      <c r="P77" s="42"/>
      <c r="Q77" s="43"/>
    </row>
    <row r="78" spans="1:17" x14ac:dyDescent="0.15">
      <c r="A78" s="32">
        <f t="shared" si="1"/>
        <v>0</v>
      </c>
      <c r="E78" s="44"/>
      <c r="F78" s="41"/>
      <c r="G78" s="41"/>
      <c r="H78" s="42"/>
      <c r="I78" s="42"/>
      <c r="J78" s="41"/>
      <c r="K78" s="41"/>
      <c r="L78" s="42"/>
      <c r="M78" s="41"/>
      <c r="N78" s="42"/>
      <c r="O78" s="42"/>
      <c r="P78" s="42"/>
      <c r="Q78" s="43"/>
    </row>
    <row r="79" spans="1:17" x14ac:dyDescent="0.15">
      <c r="A79" s="32">
        <f t="shared" si="1"/>
        <v>0</v>
      </c>
      <c r="E79" s="44"/>
      <c r="F79" s="41"/>
      <c r="G79" s="41"/>
      <c r="H79" s="42"/>
      <c r="I79" s="42"/>
      <c r="J79" s="41"/>
      <c r="K79" s="41"/>
      <c r="L79" s="42"/>
      <c r="M79" s="41"/>
      <c r="N79" s="42"/>
      <c r="O79" s="42"/>
      <c r="P79" s="42"/>
      <c r="Q79" s="43"/>
    </row>
    <row r="80" spans="1:17" x14ac:dyDescent="0.15">
      <c r="A80" s="32">
        <f t="shared" si="1"/>
        <v>0</v>
      </c>
      <c r="E80" s="44"/>
      <c r="F80" s="41"/>
      <c r="G80" s="41"/>
      <c r="H80" s="42"/>
      <c r="I80" s="42"/>
      <c r="J80" s="41"/>
      <c r="K80" s="41"/>
      <c r="L80" s="42"/>
      <c r="M80" s="41"/>
      <c r="N80" s="42"/>
      <c r="O80" s="42"/>
      <c r="P80" s="42"/>
      <c r="Q80" s="43"/>
    </row>
    <row r="81" spans="1:17" x14ac:dyDescent="0.15">
      <c r="A81" s="32">
        <f t="shared" si="1"/>
        <v>0</v>
      </c>
      <c r="E81" s="44"/>
      <c r="F81" s="41"/>
      <c r="G81" s="41"/>
      <c r="H81" s="42"/>
      <c r="I81" s="42"/>
      <c r="J81" s="41"/>
      <c r="K81" s="41"/>
      <c r="L81" s="42"/>
      <c r="M81" s="41"/>
      <c r="N81" s="42"/>
      <c r="O81" s="42"/>
      <c r="P81" s="42"/>
      <c r="Q81" s="43"/>
    </row>
    <row r="82" spans="1:17" x14ac:dyDescent="0.15">
      <c r="A82" s="32">
        <f t="shared" si="1"/>
        <v>0</v>
      </c>
      <c r="E82" s="44"/>
      <c r="F82" s="41"/>
      <c r="G82" s="41"/>
      <c r="H82" s="42"/>
      <c r="I82" s="42"/>
      <c r="J82" s="41"/>
      <c r="K82" s="41"/>
      <c r="L82" s="42"/>
      <c r="M82" s="41"/>
      <c r="N82" s="42"/>
      <c r="O82" s="42"/>
      <c r="P82" s="42"/>
      <c r="Q82" s="43"/>
    </row>
    <row r="83" spans="1:17" x14ac:dyDescent="0.15">
      <c r="A83" s="32">
        <f t="shared" si="1"/>
        <v>0</v>
      </c>
      <c r="E83" s="44"/>
      <c r="F83" s="41"/>
      <c r="G83" s="41"/>
      <c r="H83" s="42"/>
      <c r="I83" s="42"/>
      <c r="J83" s="41"/>
      <c r="K83" s="41"/>
      <c r="L83" s="42"/>
      <c r="M83" s="41"/>
      <c r="N83" s="42"/>
      <c r="O83" s="42"/>
      <c r="P83" s="42"/>
      <c r="Q83" s="43"/>
    </row>
    <row r="84" spans="1:17" x14ac:dyDescent="0.15">
      <c r="A84" s="32">
        <f t="shared" si="1"/>
        <v>0</v>
      </c>
      <c r="E84" s="44"/>
      <c r="F84" s="41"/>
      <c r="G84" s="41"/>
      <c r="H84" s="42"/>
      <c r="I84" s="42"/>
      <c r="J84" s="41"/>
      <c r="K84" s="41"/>
      <c r="L84" s="42"/>
      <c r="M84" s="41"/>
      <c r="N84" s="42"/>
      <c r="O84" s="42"/>
      <c r="P84" s="42"/>
      <c r="Q84" s="43"/>
    </row>
    <row r="85" spans="1:17" x14ac:dyDescent="0.15">
      <c r="A85" s="32">
        <f t="shared" si="1"/>
        <v>0</v>
      </c>
      <c r="E85" s="44"/>
      <c r="F85" s="41"/>
      <c r="G85" s="41"/>
      <c r="H85" s="42"/>
      <c r="I85" s="42"/>
      <c r="J85" s="41"/>
      <c r="K85" s="41"/>
      <c r="L85" s="42"/>
      <c r="M85" s="41"/>
      <c r="N85" s="42"/>
      <c r="O85" s="42"/>
      <c r="P85" s="42"/>
      <c r="Q85" s="43"/>
    </row>
    <row r="86" spans="1:17" x14ac:dyDescent="0.15">
      <c r="A86" s="32">
        <f t="shared" si="1"/>
        <v>0</v>
      </c>
      <c r="E86" s="44"/>
      <c r="F86" s="41"/>
      <c r="G86" s="41"/>
      <c r="H86" s="42"/>
      <c r="I86" s="42"/>
      <c r="J86" s="41"/>
      <c r="K86" s="41"/>
      <c r="L86" s="42"/>
      <c r="M86" s="41"/>
      <c r="N86" s="42"/>
      <c r="O86" s="42"/>
      <c r="P86" s="42"/>
      <c r="Q86" s="43"/>
    </row>
    <row r="87" spans="1:17" x14ac:dyDescent="0.15">
      <c r="A87" s="32">
        <f t="shared" si="1"/>
        <v>0</v>
      </c>
      <c r="E87" s="44"/>
      <c r="F87" s="41"/>
      <c r="G87" s="41"/>
      <c r="H87" s="42"/>
      <c r="I87" s="42"/>
      <c r="J87" s="41"/>
      <c r="K87" s="41"/>
      <c r="L87" s="42"/>
      <c r="M87" s="41"/>
      <c r="N87" s="42"/>
      <c r="O87" s="42"/>
      <c r="P87" s="42"/>
      <c r="Q87" s="43"/>
    </row>
    <row r="88" spans="1:17" x14ac:dyDescent="0.15">
      <c r="A88" s="32">
        <f t="shared" si="1"/>
        <v>0</v>
      </c>
      <c r="E88" s="44"/>
      <c r="F88" s="41"/>
      <c r="G88" s="41"/>
      <c r="H88" s="42"/>
      <c r="I88" s="42"/>
      <c r="J88" s="41"/>
      <c r="K88" s="41"/>
      <c r="L88" s="42"/>
      <c r="M88" s="41"/>
      <c r="N88" s="42"/>
      <c r="O88" s="42"/>
      <c r="P88" s="42"/>
      <c r="Q88" s="43"/>
    </row>
    <row r="89" spans="1:17" x14ac:dyDescent="0.15">
      <c r="A89" s="32">
        <f t="shared" si="1"/>
        <v>0</v>
      </c>
      <c r="E89" s="44"/>
      <c r="F89" s="41"/>
      <c r="G89" s="41"/>
      <c r="H89" s="42"/>
      <c r="I89" s="42"/>
      <c r="J89" s="41"/>
      <c r="K89" s="41"/>
      <c r="L89" s="42"/>
      <c r="M89" s="41"/>
      <c r="N89" s="42"/>
      <c r="O89" s="42"/>
      <c r="P89" s="42"/>
      <c r="Q89" s="43"/>
    </row>
    <row r="90" spans="1:17" x14ac:dyDescent="0.15">
      <c r="A90" s="32">
        <f t="shared" si="1"/>
        <v>0</v>
      </c>
      <c r="E90" s="44"/>
      <c r="F90" s="41"/>
      <c r="G90" s="41"/>
      <c r="H90" s="42"/>
      <c r="I90" s="42"/>
      <c r="J90" s="41"/>
      <c r="K90" s="41"/>
      <c r="L90" s="42"/>
      <c r="M90" s="41"/>
      <c r="N90" s="42"/>
      <c r="O90" s="42"/>
      <c r="P90" s="42"/>
      <c r="Q90" s="43"/>
    </row>
    <row r="91" spans="1:17" x14ac:dyDescent="0.15">
      <c r="A91" s="32">
        <f t="shared" si="1"/>
        <v>0</v>
      </c>
      <c r="E91" s="44"/>
      <c r="F91" s="41"/>
      <c r="G91" s="41"/>
      <c r="H91" s="42"/>
      <c r="I91" s="42"/>
      <c r="J91" s="41"/>
      <c r="K91" s="41"/>
      <c r="L91" s="42"/>
      <c r="M91" s="41"/>
      <c r="N91" s="42"/>
      <c r="O91" s="42"/>
      <c r="P91" s="42"/>
      <c r="Q91" s="43"/>
    </row>
    <row r="92" spans="1:17" x14ac:dyDescent="0.15">
      <c r="A92" s="32">
        <f t="shared" si="1"/>
        <v>0</v>
      </c>
      <c r="E92" s="44"/>
      <c r="F92" s="41"/>
      <c r="G92" s="41"/>
      <c r="H92" s="42"/>
      <c r="I92" s="42"/>
      <c r="J92" s="41"/>
      <c r="K92" s="41"/>
      <c r="L92" s="42"/>
      <c r="M92" s="41"/>
      <c r="N92" s="42"/>
      <c r="O92" s="42"/>
      <c r="P92" s="42"/>
      <c r="Q92" s="43"/>
    </row>
    <row r="93" spans="1:17" x14ac:dyDescent="0.15">
      <c r="A93" s="32">
        <f t="shared" si="1"/>
        <v>0</v>
      </c>
      <c r="E93" s="44"/>
      <c r="F93" s="41"/>
      <c r="G93" s="41"/>
      <c r="H93" s="42"/>
      <c r="I93" s="42"/>
      <c r="J93" s="41"/>
      <c r="K93" s="41"/>
      <c r="L93" s="42"/>
      <c r="M93" s="41"/>
      <c r="N93" s="42"/>
      <c r="O93" s="42"/>
      <c r="P93" s="42"/>
      <c r="Q93" s="43"/>
    </row>
    <row r="94" spans="1:17" x14ac:dyDescent="0.15">
      <c r="A94" s="32">
        <f t="shared" si="1"/>
        <v>0</v>
      </c>
      <c r="E94" s="44"/>
      <c r="F94" s="41"/>
      <c r="G94" s="41"/>
      <c r="H94" s="42"/>
      <c r="I94" s="42"/>
      <c r="J94" s="41"/>
      <c r="K94" s="41"/>
      <c r="L94" s="42"/>
      <c r="M94" s="41"/>
      <c r="N94" s="42"/>
      <c r="O94" s="42"/>
      <c r="P94" s="42"/>
      <c r="Q94" s="43"/>
    </row>
    <row r="95" spans="1:17" x14ac:dyDescent="0.15">
      <c r="A95" s="32">
        <f t="shared" si="1"/>
        <v>0</v>
      </c>
      <c r="E95" s="44"/>
      <c r="F95" s="41"/>
      <c r="G95" s="41"/>
      <c r="H95" s="42"/>
      <c r="I95" s="42"/>
      <c r="J95" s="41"/>
      <c r="K95" s="41"/>
      <c r="L95" s="42"/>
      <c r="M95" s="41"/>
      <c r="N95" s="42"/>
      <c r="O95" s="42"/>
      <c r="P95" s="42"/>
      <c r="Q95" s="43"/>
    </row>
    <row r="96" spans="1:17" x14ac:dyDescent="0.15">
      <c r="A96" s="32">
        <f t="shared" si="1"/>
        <v>0</v>
      </c>
      <c r="E96" s="44"/>
      <c r="F96" s="41"/>
      <c r="G96" s="41"/>
      <c r="H96" s="42"/>
      <c r="I96" s="42"/>
      <c r="J96" s="41"/>
      <c r="K96" s="41"/>
      <c r="L96" s="42"/>
      <c r="M96" s="41"/>
      <c r="N96" s="42"/>
      <c r="O96" s="42"/>
      <c r="P96" s="42"/>
      <c r="Q96" s="43"/>
    </row>
    <row r="97" spans="1:17" x14ac:dyDescent="0.15">
      <c r="A97" s="32">
        <f t="shared" si="1"/>
        <v>0</v>
      </c>
      <c r="E97" s="44"/>
      <c r="F97" s="41"/>
      <c r="G97" s="41"/>
      <c r="H97" s="42"/>
      <c r="I97" s="42"/>
      <c r="J97" s="41"/>
      <c r="K97" s="41"/>
      <c r="L97" s="42"/>
      <c r="M97" s="41"/>
      <c r="N97" s="42"/>
      <c r="O97" s="42"/>
      <c r="P97" s="42"/>
      <c r="Q97" s="43"/>
    </row>
    <row r="98" spans="1:17" x14ac:dyDescent="0.15">
      <c r="A98" s="32">
        <f t="shared" si="1"/>
        <v>0</v>
      </c>
      <c r="E98" s="44"/>
      <c r="F98" s="41"/>
      <c r="G98" s="41"/>
      <c r="H98" s="42"/>
      <c r="I98" s="42"/>
      <c r="J98" s="41"/>
      <c r="K98" s="41"/>
      <c r="L98" s="42"/>
      <c r="M98" s="41"/>
      <c r="N98" s="42"/>
      <c r="O98" s="42"/>
      <c r="P98" s="42"/>
      <c r="Q98" s="43"/>
    </row>
    <row r="99" spans="1:17" x14ac:dyDescent="0.15">
      <c r="A99" s="32">
        <f t="shared" si="1"/>
        <v>0</v>
      </c>
      <c r="E99" s="44"/>
      <c r="F99" s="41"/>
      <c r="G99" s="41"/>
      <c r="H99" s="42"/>
      <c r="I99" s="42"/>
      <c r="J99" s="41"/>
      <c r="K99" s="41"/>
      <c r="L99" s="42"/>
      <c r="M99" s="41"/>
      <c r="N99" s="42"/>
      <c r="O99" s="42"/>
      <c r="P99" s="42"/>
      <c r="Q99" s="43"/>
    </row>
    <row r="100" spans="1:17" x14ac:dyDescent="0.15">
      <c r="A100" s="32">
        <f t="shared" si="1"/>
        <v>0</v>
      </c>
      <c r="E100" s="44"/>
      <c r="F100" s="41"/>
      <c r="G100" s="41"/>
      <c r="H100" s="42"/>
      <c r="I100" s="42"/>
      <c r="J100" s="41"/>
      <c r="K100" s="41"/>
      <c r="L100" s="42"/>
      <c r="M100" s="41"/>
      <c r="N100" s="42"/>
      <c r="O100" s="42"/>
      <c r="P100" s="42"/>
      <c r="Q100" s="43"/>
    </row>
    <row r="101" spans="1:17" x14ac:dyDescent="0.15">
      <c r="A101" s="32">
        <f t="shared" si="1"/>
        <v>0</v>
      </c>
      <c r="E101" s="44"/>
      <c r="F101" s="41"/>
      <c r="G101" s="41"/>
      <c r="H101" s="42"/>
      <c r="I101" s="42"/>
      <c r="J101" s="41"/>
      <c r="K101" s="41"/>
      <c r="L101" s="42"/>
      <c r="M101" s="41"/>
      <c r="N101" s="42"/>
      <c r="O101" s="42"/>
      <c r="P101" s="42"/>
      <c r="Q101" s="43"/>
    </row>
    <row r="102" spans="1:17" x14ac:dyDescent="0.15">
      <c r="A102" s="32">
        <f t="shared" si="1"/>
        <v>0</v>
      </c>
      <c r="E102" s="44"/>
      <c r="F102" s="41"/>
      <c r="G102" s="41"/>
      <c r="H102" s="42"/>
      <c r="I102" s="42"/>
      <c r="J102" s="41"/>
      <c r="K102" s="41"/>
      <c r="L102" s="42"/>
      <c r="M102" s="41"/>
      <c r="N102" s="42"/>
      <c r="O102" s="42"/>
      <c r="P102" s="42"/>
      <c r="Q102" s="43"/>
    </row>
    <row r="103" spans="1:17" x14ac:dyDescent="0.15">
      <c r="A103" s="32">
        <f t="shared" si="1"/>
        <v>0</v>
      </c>
      <c r="E103" s="44"/>
      <c r="F103" s="41"/>
      <c r="G103" s="41"/>
      <c r="H103" s="42"/>
      <c r="I103" s="42"/>
      <c r="J103" s="41"/>
      <c r="K103" s="41"/>
      <c r="L103" s="42"/>
      <c r="M103" s="41"/>
      <c r="N103" s="42"/>
      <c r="O103" s="42"/>
      <c r="P103" s="42"/>
      <c r="Q103" s="43"/>
    </row>
    <row r="104" spans="1:17" x14ac:dyDescent="0.15">
      <c r="A104" s="32">
        <f t="shared" si="1"/>
        <v>0</v>
      </c>
      <c r="E104" s="44"/>
      <c r="F104" s="41"/>
      <c r="G104" s="41"/>
      <c r="H104" s="42"/>
      <c r="I104" s="42"/>
      <c r="J104" s="41"/>
      <c r="K104" s="41"/>
      <c r="L104" s="42"/>
      <c r="M104" s="41"/>
      <c r="N104" s="42"/>
      <c r="O104" s="42"/>
      <c r="P104" s="42"/>
      <c r="Q104" s="43"/>
    </row>
    <row r="105" spans="1:17" x14ac:dyDescent="0.15">
      <c r="A105" s="32">
        <f t="shared" si="1"/>
        <v>0</v>
      </c>
      <c r="E105" s="44"/>
      <c r="F105" s="41"/>
      <c r="G105" s="41"/>
      <c r="H105" s="42"/>
      <c r="I105" s="42"/>
      <c r="J105" s="41"/>
      <c r="K105" s="41"/>
      <c r="L105" s="42"/>
      <c r="M105" s="41"/>
      <c r="N105" s="42"/>
      <c r="O105" s="42"/>
      <c r="P105" s="42"/>
      <c r="Q105" s="43"/>
    </row>
    <row r="106" spans="1:17" x14ac:dyDescent="0.15">
      <c r="A106" s="32">
        <f t="shared" si="1"/>
        <v>0</v>
      </c>
      <c r="E106" s="44"/>
      <c r="F106" s="41"/>
      <c r="G106" s="41"/>
      <c r="H106" s="42"/>
      <c r="I106" s="42"/>
      <c r="J106" s="41"/>
      <c r="K106" s="41"/>
      <c r="L106" s="42"/>
      <c r="M106" s="41"/>
      <c r="N106" s="42"/>
      <c r="O106" s="42"/>
      <c r="P106" s="42"/>
      <c r="Q106" s="43"/>
    </row>
    <row r="107" spans="1:17" x14ac:dyDescent="0.15">
      <c r="A107" s="32">
        <f t="shared" si="1"/>
        <v>0</v>
      </c>
      <c r="E107" s="44"/>
      <c r="F107" s="41"/>
      <c r="G107" s="41"/>
      <c r="H107" s="42"/>
      <c r="I107" s="42"/>
      <c r="J107" s="41"/>
      <c r="K107" s="41"/>
      <c r="L107" s="42"/>
      <c r="M107" s="41"/>
      <c r="N107" s="42"/>
      <c r="O107" s="42"/>
      <c r="P107" s="42"/>
      <c r="Q107" s="43"/>
    </row>
    <row r="108" spans="1:17" x14ac:dyDescent="0.15">
      <c r="A108" s="32">
        <f t="shared" si="1"/>
        <v>0</v>
      </c>
      <c r="E108" s="44"/>
      <c r="F108" s="41"/>
      <c r="G108" s="41"/>
      <c r="H108" s="42"/>
      <c r="I108" s="42"/>
      <c r="J108" s="41"/>
      <c r="K108" s="41"/>
      <c r="L108" s="42"/>
      <c r="M108" s="41"/>
      <c r="N108" s="42"/>
      <c r="O108" s="42"/>
      <c r="P108" s="42"/>
      <c r="Q108" s="43"/>
    </row>
    <row r="109" spans="1:17" x14ac:dyDescent="0.15">
      <c r="A109" s="32">
        <f t="shared" si="1"/>
        <v>0</v>
      </c>
      <c r="E109" s="44"/>
      <c r="F109" s="41"/>
      <c r="G109" s="41"/>
      <c r="H109" s="42"/>
      <c r="I109" s="42"/>
      <c r="J109" s="41"/>
      <c r="K109" s="41"/>
      <c r="L109" s="42"/>
      <c r="M109" s="41"/>
      <c r="N109" s="42"/>
      <c r="O109" s="42"/>
      <c r="P109" s="42"/>
      <c r="Q109" s="43"/>
    </row>
    <row r="110" spans="1:17" x14ac:dyDescent="0.15">
      <c r="A110" s="32">
        <f t="shared" si="1"/>
        <v>0</v>
      </c>
      <c r="E110" s="44"/>
      <c r="F110" s="41"/>
      <c r="G110" s="41"/>
      <c r="H110" s="42"/>
      <c r="I110" s="42"/>
      <c r="J110" s="41"/>
      <c r="K110" s="41"/>
      <c r="L110" s="42"/>
      <c r="M110" s="41"/>
      <c r="N110" s="42"/>
      <c r="O110" s="42"/>
      <c r="P110" s="42"/>
      <c r="Q110" s="43"/>
    </row>
    <row r="111" spans="1:17" x14ac:dyDescent="0.15">
      <c r="A111" s="32">
        <f t="shared" si="1"/>
        <v>0</v>
      </c>
      <c r="E111" s="44"/>
      <c r="F111" s="41"/>
      <c r="G111" s="41"/>
      <c r="H111" s="42"/>
      <c r="I111" s="42"/>
      <c r="J111" s="41"/>
      <c r="K111" s="41"/>
      <c r="L111" s="42"/>
      <c r="M111" s="41"/>
      <c r="N111" s="42"/>
      <c r="O111" s="42"/>
      <c r="P111" s="42"/>
      <c r="Q111" s="43"/>
    </row>
    <row r="112" spans="1:17" x14ac:dyDescent="0.15">
      <c r="A112" s="32">
        <f t="shared" si="1"/>
        <v>0</v>
      </c>
      <c r="E112" s="44"/>
      <c r="F112" s="41"/>
      <c r="G112" s="41"/>
      <c r="H112" s="42"/>
      <c r="I112" s="42"/>
      <c r="J112" s="41"/>
      <c r="K112" s="41"/>
      <c r="L112" s="42"/>
      <c r="M112" s="41"/>
      <c r="N112" s="42"/>
      <c r="O112" s="42"/>
      <c r="P112" s="42"/>
      <c r="Q112" s="43"/>
    </row>
    <row r="113" spans="1:17" x14ac:dyDescent="0.15">
      <c r="A113" s="32">
        <f t="shared" si="1"/>
        <v>0</v>
      </c>
      <c r="E113" s="44"/>
      <c r="F113" s="41"/>
      <c r="G113" s="41"/>
      <c r="H113" s="42"/>
      <c r="I113" s="42"/>
      <c r="J113" s="41"/>
      <c r="K113" s="41"/>
      <c r="L113" s="42"/>
      <c r="M113" s="41"/>
      <c r="N113" s="42"/>
      <c r="O113" s="42"/>
      <c r="P113" s="42"/>
      <c r="Q113" s="43"/>
    </row>
    <row r="114" spans="1:17" x14ac:dyDescent="0.15">
      <c r="A114" s="32">
        <f t="shared" si="1"/>
        <v>0</v>
      </c>
      <c r="E114" s="44"/>
      <c r="F114" s="41"/>
      <c r="G114" s="41"/>
      <c r="H114" s="42"/>
      <c r="I114" s="42"/>
      <c r="J114" s="41"/>
      <c r="K114" s="41"/>
      <c r="L114" s="42"/>
      <c r="M114" s="41"/>
      <c r="N114" s="42"/>
      <c r="O114" s="42"/>
      <c r="P114" s="42"/>
      <c r="Q114" s="43"/>
    </row>
    <row r="115" spans="1:17" x14ac:dyDescent="0.15">
      <c r="A115" s="32">
        <f t="shared" si="1"/>
        <v>0</v>
      </c>
      <c r="E115" s="44"/>
      <c r="F115" s="41"/>
      <c r="G115" s="41"/>
      <c r="H115" s="42"/>
      <c r="I115" s="42"/>
      <c r="J115" s="41"/>
      <c r="K115" s="41"/>
      <c r="L115" s="42"/>
      <c r="M115" s="41"/>
      <c r="N115" s="42"/>
      <c r="O115" s="42"/>
      <c r="P115" s="42"/>
      <c r="Q115" s="43"/>
    </row>
    <row r="116" spans="1:17" x14ac:dyDescent="0.15">
      <c r="A116" s="32">
        <f t="shared" si="1"/>
        <v>0</v>
      </c>
      <c r="E116" s="44"/>
      <c r="F116" s="41"/>
      <c r="G116" s="41"/>
      <c r="H116" s="42"/>
      <c r="I116" s="42"/>
      <c r="J116" s="41"/>
      <c r="K116" s="41"/>
      <c r="L116" s="42"/>
      <c r="M116" s="41"/>
      <c r="N116" s="42"/>
      <c r="O116" s="42"/>
      <c r="P116" s="42"/>
      <c r="Q116" s="43"/>
    </row>
    <row r="117" spans="1:17" x14ac:dyDescent="0.15">
      <c r="A117" s="32">
        <f t="shared" si="1"/>
        <v>0</v>
      </c>
      <c r="E117" s="44"/>
      <c r="F117" s="41"/>
      <c r="G117" s="41"/>
      <c r="H117" s="42"/>
      <c r="I117" s="42"/>
      <c r="J117" s="41"/>
      <c r="K117" s="41"/>
      <c r="L117" s="42"/>
      <c r="M117" s="41"/>
      <c r="N117" s="42"/>
      <c r="O117" s="42"/>
      <c r="P117" s="42"/>
      <c r="Q117" s="43"/>
    </row>
    <row r="118" spans="1:17" x14ac:dyDescent="0.15">
      <c r="A118" s="32">
        <f t="shared" si="1"/>
        <v>0</v>
      </c>
      <c r="E118" s="44"/>
      <c r="F118" s="41"/>
      <c r="G118" s="41"/>
      <c r="H118" s="42"/>
      <c r="I118" s="42"/>
      <c r="J118" s="41"/>
      <c r="K118" s="41"/>
      <c r="L118" s="42"/>
      <c r="M118" s="41"/>
      <c r="N118" s="42"/>
      <c r="O118" s="42"/>
      <c r="P118" s="42"/>
      <c r="Q118" s="43"/>
    </row>
    <row r="119" spans="1:17" x14ac:dyDescent="0.15">
      <c r="A119" s="32">
        <f t="shared" si="1"/>
        <v>0</v>
      </c>
      <c r="E119" s="44"/>
      <c r="F119" s="41"/>
      <c r="G119" s="41"/>
      <c r="H119" s="42"/>
      <c r="I119" s="42"/>
      <c r="J119" s="41"/>
      <c r="K119" s="41"/>
      <c r="L119" s="42"/>
      <c r="M119" s="41"/>
      <c r="N119" s="42"/>
      <c r="O119" s="42"/>
      <c r="P119" s="42"/>
      <c r="Q119" s="43"/>
    </row>
    <row r="120" spans="1:17" x14ac:dyDescent="0.15">
      <c r="A120" s="32">
        <f t="shared" si="1"/>
        <v>0</v>
      </c>
      <c r="E120" s="44"/>
      <c r="F120" s="41"/>
      <c r="G120" s="41"/>
      <c r="H120" s="42"/>
      <c r="I120" s="42"/>
      <c r="J120" s="41"/>
      <c r="K120" s="41"/>
      <c r="L120" s="42"/>
      <c r="M120" s="41"/>
      <c r="N120" s="42"/>
      <c r="O120" s="42"/>
      <c r="P120" s="42"/>
      <c r="Q120" s="43"/>
    </row>
    <row r="121" spans="1:17" x14ac:dyDescent="0.15">
      <c r="A121" s="32">
        <f t="shared" si="1"/>
        <v>0</v>
      </c>
      <c r="E121" s="44"/>
      <c r="F121" s="41"/>
      <c r="G121" s="41"/>
      <c r="H121" s="42"/>
      <c r="I121" s="42"/>
      <c r="J121" s="41"/>
      <c r="K121" s="41"/>
      <c r="L121" s="42"/>
      <c r="M121" s="41"/>
      <c r="N121" s="42"/>
      <c r="O121" s="42"/>
      <c r="P121" s="42"/>
      <c r="Q121" s="43"/>
    </row>
    <row r="122" spans="1:17" x14ac:dyDescent="0.15">
      <c r="A122" s="32">
        <f t="shared" si="1"/>
        <v>0</v>
      </c>
      <c r="E122" s="44"/>
      <c r="F122" s="41"/>
      <c r="G122" s="41"/>
      <c r="H122" s="42"/>
      <c r="I122" s="42"/>
      <c r="J122" s="41"/>
      <c r="K122" s="41"/>
      <c r="L122" s="42"/>
      <c r="M122" s="41"/>
      <c r="N122" s="42"/>
      <c r="O122" s="42"/>
      <c r="P122" s="42"/>
      <c r="Q122" s="43"/>
    </row>
    <row r="123" spans="1:17" x14ac:dyDescent="0.15">
      <c r="A123" s="32">
        <f t="shared" si="1"/>
        <v>0</v>
      </c>
      <c r="E123" s="44"/>
      <c r="F123" s="41"/>
      <c r="G123" s="41"/>
      <c r="H123" s="42"/>
      <c r="I123" s="42"/>
      <c r="J123" s="41"/>
      <c r="K123" s="41"/>
      <c r="L123" s="42"/>
      <c r="M123" s="41"/>
      <c r="N123" s="42"/>
      <c r="O123" s="42"/>
      <c r="P123" s="42"/>
      <c r="Q123" s="43"/>
    </row>
    <row r="124" spans="1:17" x14ac:dyDescent="0.15">
      <c r="A124" s="32">
        <f t="shared" si="1"/>
        <v>0</v>
      </c>
      <c r="E124" s="44"/>
      <c r="F124" s="41"/>
      <c r="G124" s="41"/>
      <c r="H124" s="42"/>
      <c r="I124" s="42"/>
      <c r="J124" s="41"/>
      <c r="K124" s="41"/>
      <c r="L124" s="42"/>
      <c r="M124" s="41"/>
      <c r="N124" s="42"/>
      <c r="O124" s="42"/>
      <c r="P124" s="42"/>
      <c r="Q124" s="43"/>
    </row>
    <row r="125" spans="1:17" x14ac:dyDescent="0.15">
      <c r="A125" s="32">
        <f t="shared" si="1"/>
        <v>0</v>
      </c>
      <c r="E125" s="44"/>
      <c r="F125" s="41"/>
      <c r="G125" s="41"/>
      <c r="H125" s="42"/>
      <c r="I125" s="42"/>
      <c r="J125" s="41"/>
      <c r="K125" s="41"/>
      <c r="L125" s="42"/>
      <c r="M125" s="41"/>
      <c r="N125" s="42"/>
      <c r="O125" s="42"/>
      <c r="P125" s="42"/>
      <c r="Q125" s="43"/>
    </row>
    <row r="126" spans="1:17" x14ac:dyDescent="0.15">
      <c r="A126" s="32">
        <f t="shared" si="1"/>
        <v>0</v>
      </c>
      <c r="E126" s="44"/>
      <c r="F126" s="41"/>
      <c r="G126" s="41"/>
      <c r="H126" s="42"/>
      <c r="I126" s="42"/>
      <c r="J126" s="41"/>
      <c r="K126" s="41"/>
      <c r="L126" s="42"/>
      <c r="M126" s="41"/>
      <c r="N126" s="42"/>
      <c r="O126" s="42"/>
      <c r="P126" s="42"/>
      <c r="Q126" s="43"/>
    </row>
    <row r="127" spans="1:17" x14ac:dyDescent="0.15">
      <c r="A127" s="32">
        <f t="shared" si="1"/>
        <v>0</v>
      </c>
      <c r="E127" s="44"/>
      <c r="F127" s="41"/>
      <c r="G127" s="41"/>
      <c r="H127" s="42"/>
      <c r="I127" s="42"/>
      <c r="J127" s="41"/>
      <c r="K127" s="41"/>
      <c r="L127" s="42"/>
      <c r="M127" s="41"/>
      <c r="N127" s="42"/>
      <c r="O127" s="42"/>
      <c r="P127" s="42"/>
      <c r="Q127" s="43"/>
    </row>
    <row r="128" spans="1:17" x14ac:dyDescent="0.15">
      <c r="A128" s="32">
        <f t="shared" si="1"/>
        <v>0</v>
      </c>
      <c r="E128" s="44"/>
      <c r="F128" s="41"/>
      <c r="G128" s="41"/>
      <c r="H128" s="42"/>
      <c r="I128" s="42"/>
      <c r="J128" s="41"/>
      <c r="K128" s="41"/>
      <c r="L128" s="42"/>
      <c r="M128" s="41"/>
      <c r="N128" s="42"/>
      <c r="O128" s="42"/>
      <c r="P128" s="42"/>
      <c r="Q128" s="43"/>
    </row>
    <row r="129" spans="1:17" x14ac:dyDescent="0.15">
      <c r="A129" s="32">
        <f t="shared" si="1"/>
        <v>0</v>
      </c>
      <c r="E129" s="44"/>
      <c r="F129" s="41"/>
      <c r="G129" s="41"/>
      <c r="H129" s="42"/>
      <c r="I129" s="42"/>
      <c r="J129" s="41"/>
      <c r="K129" s="41"/>
      <c r="L129" s="42"/>
      <c r="M129" s="41"/>
      <c r="N129" s="42"/>
      <c r="O129" s="42"/>
      <c r="P129" s="42"/>
      <c r="Q129" s="43"/>
    </row>
    <row r="130" spans="1:17" x14ac:dyDescent="0.15">
      <c r="A130" s="32">
        <f t="shared" si="1"/>
        <v>0</v>
      </c>
      <c r="E130" s="44"/>
      <c r="F130" s="41"/>
      <c r="G130" s="41"/>
      <c r="H130" s="42"/>
      <c r="I130" s="42"/>
      <c r="J130" s="41"/>
      <c r="K130" s="41"/>
      <c r="L130" s="42"/>
      <c r="M130" s="41"/>
      <c r="N130" s="42"/>
      <c r="O130" s="42"/>
      <c r="P130" s="42"/>
      <c r="Q130" s="43"/>
    </row>
    <row r="131" spans="1:17" x14ac:dyDescent="0.15">
      <c r="A131" s="32">
        <f t="shared" si="1"/>
        <v>0</v>
      </c>
      <c r="E131" s="44"/>
      <c r="F131" s="41"/>
      <c r="G131" s="41"/>
      <c r="H131" s="42"/>
      <c r="I131" s="42"/>
      <c r="J131" s="41"/>
      <c r="K131" s="41"/>
      <c r="L131" s="42"/>
      <c r="M131" s="41"/>
      <c r="N131" s="42"/>
      <c r="O131" s="42"/>
      <c r="P131" s="42"/>
      <c r="Q131" s="43"/>
    </row>
    <row r="132" spans="1:17" x14ac:dyDescent="0.15">
      <c r="A132" s="32">
        <f t="shared" si="1"/>
        <v>0</v>
      </c>
      <c r="E132" s="44"/>
      <c r="F132" s="41"/>
      <c r="G132" s="41"/>
      <c r="H132" s="42"/>
      <c r="I132" s="42"/>
      <c r="J132" s="41"/>
      <c r="K132" s="41"/>
      <c r="L132" s="42"/>
      <c r="M132" s="41"/>
      <c r="N132" s="42"/>
      <c r="O132" s="42"/>
      <c r="P132" s="42"/>
      <c r="Q132" s="43"/>
    </row>
    <row r="133" spans="1:17" x14ac:dyDescent="0.15">
      <c r="A133" s="32">
        <f t="shared" ref="A133:A196" si="2">IF(E133="",0,A132+1)</f>
        <v>0</v>
      </c>
      <c r="E133" s="44"/>
      <c r="F133" s="41"/>
      <c r="G133" s="41"/>
      <c r="H133" s="42"/>
      <c r="I133" s="42"/>
      <c r="J133" s="41"/>
      <c r="K133" s="41"/>
      <c r="L133" s="42"/>
      <c r="M133" s="41"/>
      <c r="N133" s="42"/>
      <c r="O133" s="42"/>
      <c r="P133" s="42"/>
      <c r="Q133" s="43"/>
    </row>
    <row r="134" spans="1:17" x14ac:dyDescent="0.15">
      <c r="A134" s="32">
        <f t="shared" si="2"/>
        <v>0</v>
      </c>
      <c r="E134" s="44"/>
      <c r="F134" s="41"/>
      <c r="G134" s="41"/>
      <c r="H134" s="42"/>
      <c r="I134" s="42"/>
      <c r="J134" s="41"/>
      <c r="K134" s="41"/>
      <c r="L134" s="42"/>
      <c r="M134" s="41"/>
      <c r="N134" s="42"/>
      <c r="O134" s="42"/>
      <c r="P134" s="42"/>
      <c r="Q134" s="43"/>
    </row>
    <row r="135" spans="1:17" x14ac:dyDescent="0.15">
      <c r="A135" s="32">
        <f t="shared" si="2"/>
        <v>0</v>
      </c>
      <c r="E135" s="44"/>
      <c r="F135" s="41"/>
      <c r="G135" s="41"/>
      <c r="H135" s="42"/>
      <c r="I135" s="42"/>
      <c r="J135" s="41"/>
      <c r="K135" s="41"/>
      <c r="L135" s="42"/>
      <c r="M135" s="41"/>
      <c r="N135" s="42"/>
      <c r="O135" s="42"/>
      <c r="P135" s="42"/>
      <c r="Q135" s="43"/>
    </row>
    <row r="136" spans="1:17" x14ac:dyDescent="0.15">
      <c r="A136" s="32">
        <f t="shared" si="2"/>
        <v>0</v>
      </c>
      <c r="E136" s="44"/>
      <c r="F136" s="41"/>
      <c r="G136" s="41"/>
      <c r="H136" s="42"/>
      <c r="I136" s="42"/>
      <c r="J136" s="41"/>
      <c r="K136" s="41"/>
      <c r="L136" s="42"/>
      <c r="M136" s="41"/>
      <c r="N136" s="42"/>
      <c r="O136" s="42"/>
      <c r="P136" s="42"/>
      <c r="Q136" s="43"/>
    </row>
    <row r="137" spans="1:17" x14ac:dyDescent="0.15">
      <c r="A137" s="32">
        <f t="shared" si="2"/>
        <v>0</v>
      </c>
      <c r="E137" s="44"/>
      <c r="F137" s="41"/>
      <c r="G137" s="41"/>
      <c r="H137" s="42"/>
      <c r="I137" s="42"/>
      <c r="J137" s="41"/>
      <c r="K137" s="41"/>
      <c r="L137" s="42"/>
      <c r="M137" s="41"/>
      <c r="N137" s="42"/>
      <c r="O137" s="42"/>
      <c r="P137" s="42"/>
      <c r="Q137" s="43"/>
    </row>
    <row r="138" spans="1:17" x14ac:dyDescent="0.15">
      <c r="A138" s="32">
        <f t="shared" si="2"/>
        <v>0</v>
      </c>
      <c r="E138" s="44"/>
      <c r="F138" s="41"/>
      <c r="G138" s="41"/>
      <c r="H138" s="42"/>
      <c r="I138" s="42"/>
      <c r="J138" s="41"/>
      <c r="K138" s="41"/>
      <c r="L138" s="42"/>
      <c r="M138" s="41"/>
      <c r="N138" s="42"/>
      <c r="O138" s="42"/>
      <c r="P138" s="42"/>
      <c r="Q138" s="43"/>
    </row>
    <row r="139" spans="1:17" x14ac:dyDescent="0.15">
      <c r="A139" s="32">
        <f t="shared" si="2"/>
        <v>0</v>
      </c>
      <c r="E139" s="44"/>
      <c r="F139" s="41"/>
      <c r="G139" s="41"/>
      <c r="H139" s="42"/>
      <c r="I139" s="42"/>
      <c r="J139" s="41"/>
      <c r="K139" s="41"/>
      <c r="L139" s="42"/>
      <c r="M139" s="41"/>
      <c r="N139" s="42"/>
      <c r="O139" s="42"/>
      <c r="P139" s="42"/>
      <c r="Q139" s="43"/>
    </row>
    <row r="140" spans="1:17" x14ac:dyDescent="0.15">
      <c r="A140" s="32">
        <f t="shared" si="2"/>
        <v>0</v>
      </c>
      <c r="E140" s="44"/>
      <c r="F140" s="41"/>
      <c r="G140" s="41"/>
      <c r="H140" s="42"/>
      <c r="I140" s="42"/>
      <c r="J140" s="41"/>
      <c r="K140" s="41"/>
      <c r="L140" s="42"/>
      <c r="M140" s="41"/>
      <c r="N140" s="42"/>
      <c r="O140" s="42"/>
      <c r="P140" s="42"/>
      <c r="Q140" s="43"/>
    </row>
    <row r="141" spans="1:17" x14ac:dyDescent="0.15">
      <c r="A141" s="32">
        <f t="shared" si="2"/>
        <v>0</v>
      </c>
      <c r="E141" s="44"/>
      <c r="F141" s="41"/>
      <c r="G141" s="41"/>
      <c r="H141" s="42"/>
      <c r="I141" s="42"/>
      <c r="J141" s="41"/>
      <c r="K141" s="41"/>
      <c r="L141" s="42"/>
      <c r="M141" s="41"/>
      <c r="N141" s="42"/>
      <c r="O141" s="42"/>
      <c r="P141" s="42"/>
      <c r="Q141" s="43"/>
    </row>
    <row r="142" spans="1:17" x14ac:dyDescent="0.15">
      <c r="A142" s="32">
        <f t="shared" si="2"/>
        <v>0</v>
      </c>
      <c r="E142" s="44"/>
      <c r="F142" s="41"/>
      <c r="G142" s="41"/>
      <c r="H142" s="42"/>
      <c r="I142" s="42"/>
      <c r="J142" s="41"/>
      <c r="K142" s="41"/>
      <c r="L142" s="42"/>
      <c r="M142" s="41"/>
      <c r="N142" s="42"/>
      <c r="O142" s="42"/>
      <c r="P142" s="42"/>
      <c r="Q142" s="43"/>
    </row>
    <row r="143" spans="1:17" x14ac:dyDescent="0.15">
      <c r="A143" s="32">
        <f t="shared" si="2"/>
        <v>0</v>
      </c>
      <c r="E143" s="44"/>
      <c r="F143" s="41"/>
      <c r="G143" s="41"/>
      <c r="H143" s="42"/>
      <c r="I143" s="42"/>
      <c r="J143" s="41"/>
      <c r="K143" s="41"/>
      <c r="L143" s="42"/>
      <c r="M143" s="41"/>
      <c r="N143" s="42"/>
      <c r="O143" s="42"/>
      <c r="P143" s="42"/>
      <c r="Q143" s="43"/>
    </row>
    <row r="144" spans="1:17" x14ac:dyDescent="0.15">
      <c r="A144" s="32">
        <f t="shared" si="2"/>
        <v>0</v>
      </c>
      <c r="E144" s="44"/>
      <c r="F144" s="41"/>
      <c r="G144" s="41"/>
      <c r="H144" s="42"/>
      <c r="I144" s="42"/>
      <c r="J144" s="41"/>
      <c r="K144" s="41"/>
      <c r="L144" s="42"/>
      <c r="M144" s="41"/>
      <c r="N144" s="42"/>
      <c r="O144" s="42"/>
      <c r="P144" s="42"/>
      <c r="Q144" s="43"/>
    </row>
    <row r="145" spans="1:17" x14ac:dyDescent="0.15">
      <c r="A145" s="32">
        <f t="shared" si="2"/>
        <v>0</v>
      </c>
      <c r="E145" s="44"/>
      <c r="F145" s="41"/>
      <c r="G145" s="41"/>
      <c r="H145" s="42"/>
      <c r="I145" s="42"/>
      <c r="J145" s="41"/>
      <c r="K145" s="41"/>
      <c r="L145" s="42"/>
      <c r="M145" s="41"/>
      <c r="N145" s="42"/>
      <c r="O145" s="42"/>
      <c r="P145" s="42"/>
      <c r="Q145" s="43"/>
    </row>
    <row r="146" spans="1:17" x14ac:dyDescent="0.15">
      <c r="A146" s="32">
        <f t="shared" si="2"/>
        <v>0</v>
      </c>
      <c r="E146" s="44"/>
      <c r="F146" s="41"/>
      <c r="G146" s="41"/>
      <c r="H146" s="42"/>
      <c r="I146" s="42"/>
      <c r="J146" s="41"/>
      <c r="K146" s="41"/>
      <c r="L146" s="42"/>
      <c r="M146" s="41"/>
      <c r="N146" s="42"/>
      <c r="O146" s="42"/>
      <c r="P146" s="42"/>
      <c r="Q146" s="43"/>
    </row>
    <row r="147" spans="1:17" x14ac:dyDescent="0.15">
      <c r="A147" s="32">
        <f t="shared" si="2"/>
        <v>0</v>
      </c>
      <c r="E147" s="44"/>
      <c r="F147" s="41"/>
      <c r="G147" s="41"/>
      <c r="H147" s="42"/>
      <c r="I147" s="42"/>
      <c r="J147" s="41"/>
      <c r="K147" s="41"/>
      <c r="L147" s="42"/>
      <c r="M147" s="41"/>
      <c r="N147" s="42"/>
      <c r="O147" s="42"/>
      <c r="P147" s="42"/>
      <c r="Q147" s="43"/>
    </row>
    <row r="148" spans="1:17" x14ac:dyDescent="0.15">
      <c r="A148" s="32">
        <f t="shared" si="2"/>
        <v>0</v>
      </c>
      <c r="E148" s="44"/>
      <c r="F148" s="41"/>
      <c r="G148" s="41"/>
      <c r="H148" s="42"/>
      <c r="I148" s="42"/>
      <c r="J148" s="41"/>
      <c r="K148" s="41"/>
      <c r="L148" s="42"/>
      <c r="M148" s="41"/>
      <c r="N148" s="42"/>
      <c r="O148" s="42"/>
      <c r="P148" s="42"/>
      <c r="Q148" s="43"/>
    </row>
    <row r="149" spans="1:17" x14ac:dyDescent="0.15">
      <c r="A149" s="32">
        <f t="shared" si="2"/>
        <v>0</v>
      </c>
      <c r="E149" s="44"/>
      <c r="F149" s="41"/>
      <c r="G149" s="41"/>
      <c r="H149" s="42"/>
      <c r="I149" s="42"/>
      <c r="J149" s="41"/>
      <c r="K149" s="41"/>
      <c r="L149" s="42"/>
      <c r="M149" s="41"/>
      <c r="N149" s="42"/>
      <c r="O149" s="42"/>
      <c r="P149" s="42"/>
      <c r="Q149" s="43"/>
    </row>
    <row r="150" spans="1:17" x14ac:dyDescent="0.15">
      <c r="A150" s="32">
        <f t="shared" si="2"/>
        <v>0</v>
      </c>
      <c r="E150" s="44"/>
      <c r="F150" s="41"/>
      <c r="G150" s="41"/>
      <c r="H150" s="42"/>
      <c r="I150" s="42"/>
      <c r="J150" s="41"/>
      <c r="K150" s="41"/>
      <c r="L150" s="42"/>
      <c r="M150" s="41"/>
      <c r="N150" s="42"/>
      <c r="O150" s="42"/>
      <c r="P150" s="42"/>
      <c r="Q150" s="43"/>
    </row>
    <row r="151" spans="1:17" x14ac:dyDescent="0.15">
      <c r="A151" s="32">
        <f t="shared" si="2"/>
        <v>0</v>
      </c>
      <c r="E151" s="44"/>
      <c r="F151" s="41"/>
      <c r="G151" s="41"/>
      <c r="H151" s="42"/>
      <c r="I151" s="42"/>
      <c r="J151" s="41"/>
      <c r="K151" s="41"/>
      <c r="L151" s="42"/>
      <c r="M151" s="41"/>
      <c r="N151" s="42"/>
      <c r="O151" s="42"/>
      <c r="P151" s="42"/>
      <c r="Q151" s="43"/>
    </row>
    <row r="152" spans="1:17" x14ac:dyDescent="0.15">
      <c r="A152" s="32">
        <f t="shared" si="2"/>
        <v>0</v>
      </c>
      <c r="E152" s="44"/>
      <c r="F152" s="41"/>
      <c r="G152" s="41"/>
      <c r="H152" s="42"/>
      <c r="I152" s="42"/>
      <c r="J152" s="41"/>
      <c r="K152" s="41"/>
      <c r="L152" s="42"/>
      <c r="M152" s="41"/>
      <c r="N152" s="42"/>
      <c r="O152" s="42"/>
      <c r="P152" s="42"/>
      <c r="Q152" s="43"/>
    </row>
    <row r="153" spans="1:17" x14ac:dyDescent="0.15">
      <c r="A153" s="32">
        <f t="shared" si="2"/>
        <v>0</v>
      </c>
      <c r="E153" s="44"/>
      <c r="F153" s="41"/>
      <c r="G153" s="41"/>
      <c r="H153" s="42"/>
      <c r="I153" s="42"/>
      <c r="J153" s="41"/>
      <c r="K153" s="41"/>
      <c r="L153" s="42"/>
      <c r="M153" s="41"/>
      <c r="N153" s="42"/>
      <c r="O153" s="42"/>
      <c r="P153" s="42"/>
      <c r="Q153" s="43"/>
    </row>
    <row r="154" spans="1:17" x14ac:dyDescent="0.15">
      <c r="A154" s="32">
        <f t="shared" si="2"/>
        <v>0</v>
      </c>
      <c r="E154" s="44"/>
      <c r="F154" s="41"/>
      <c r="G154" s="41"/>
      <c r="H154" s="42"/>
      <c r="I154" s="42"/>
      <c r="J154" s="41"/>
      <c r="K154" s="41"/>
      <c r="L154" s="42"/>
      <c r="M154" s="41"/>
      <c r="N154" s="42"/>
      <c r="O154" s="42"/>
      <c r="P154" s="42"/>
      <c r="Q154" s="43"/>
    </row>
    <row r="155" spans="1:17" x14ac:dyDescent="0.15">
      <c r="A155" s="32">
        <f t="shared" si="2"/>
        <v>0</v>
      </c>
      <c r="E155" s="44"/>
      <c r="F155" s="41"/>
      <c r="G155" s="41"/>
      <c r="H155" s="42"/>
      <c r="I155" s="42"/>
      <c r="J155" s="41"/>
      <c r="K155" s="41"/>
      <c r="L155" s="42"/>
      <c r="M155" s="41"/>
      <c r="N155" s="42"/>
      <c r="O155" s="42"/>
      <c r="P155" s="42"/>
      <c r="Q155" s="43"/>
    </row>
    <row r="156" spans="1:17" x14ac:dyDescent="0.15">
      <c r="A156" s="32">
        <f t="shared" si="2"/>
        <v>0</v>
      </c>
      <c r="E156" s="44"/>
      <c r="F156" s="41"/>
      <c r="G156" s="41"/>
      <c r="H156" s="42"/>
      <c r="I156" s="42"/>
      <c r="J156" s="41"/>
      <c r="K156" s="41"/>
      <c r="L156" s="42"/>
      <c r="M156" s="41"/>
      <c r="N156" s="42"/>
      <c r="O156" s="42"/>
      <c r="P156" s="42"/>
      <c r="Q156" s="43"/>
    </row>
    <row r="157" spans="1:17" x14ac:dyDescent="0.15">
      <c r="A157" s="32">
        <f t="shared" si="2"/>
        <v>0</v>
      </c>
      <c r="E157" s="44"/>
      <c r="F157" s="41"/>
      <c r="G157" s="41"/>
      <c r="H157" s="42"/>
      <c r="I157" s="42"/>
      <c r="J157" s="41"/>
      <c r="K157" s="41"/>
      <c r="L157" s="42"/>
      <c r="M157" s="41"/>
      <c r="N157" s="42"/>
      <c r="O157" s="42"/>
      <c r="P157" s="42"/>
      <c r="Q157" s="43"/>
    </row>
    <row r="158" spans="1:17" x14ac:dyDescent="0.15">
      <c r="A158" s="32">
        <f t="shared" si="2"/>
        <v>0</v>
      </c>
      <c r="E158" s="44"/>
      <c r="F158" s="41"/>
      <c r="G158" s="41"/>
      <c r="H158" s="42"/>
      <c r="I158" s="42"/>
      <c r="J158" s="41"/>
      <c r="K158" s="41"/>
      <c r="L158" s="42"/>
      <c r="M158" s="41"/>
      <c r="N158" s="42"/>
      <c r="O158" s="42"/>
      <c r="P158" s="42"/>
      <c r="Q158" s="43"/>
    </row>
    <row r="159" spans="1:17" x14ac:dyDescent="0.15">
      <c r="A159" s="32">
        <f t="shared" si="2"/>
        <v>0</v>
      </c>
      <c r="E159" s="44"/>
      <c r="F159" s="41"/>
      <c r="G159" s="41"/>
      <c r="H159" s="42"/>
      <c r="I159" s="42"/>
      <c r="J159" s="41"/>
      <c r="K159" s="41"/>
      <c r="L159" s="42"/>
      <c r="M159" s="41"/>
      <c r="N159" s="42"/>
      <c r="O159" s="42"/>
      <c r="P159" s="42"/>
      <c r="Q159" s="43"/>
    </row>
    <row r="160" spans="1:17" x14ac:dyDescent="0.15">
      <c r="A160" s="32">
        <f t="shared" si="2"/>
        <v>0</v>
      </c>
      <c r="E160" s="44"/>
      <c r="F160" s="41"/>
      <c r="G160" s="41"/>
      <c r="H160" s="42"/>
      <c r="I160" s="42"/>
      <c r="J160" s="41"/>
      <c r="K160" s="41"/>
      <c r="L160" s="42"/>
      <c r="M160" s="41"/>
      <c r="N160" s="42"/>
      <c r="O160" s="42"/>
      <c r="P160" s="42"/>
      <c r="Q160" s="43"/>
    </row>
    <row r="161" spans="1:17" x14ac:dyDescent="0.15">
      <c r="A161" s="32">
        <f t="shared" si="2"/>
        <v>0</v>
      </c>
      <c r="E161" s="44"/>
      <c r="F161" s="41"/>
      <c r="G161" s="41"/>
      <c r="H161" s="42"/>
      <c r="I161" s="42"/>
      <c r="J161" s="41"/>
      <c r="K161" s="41"/>
      <c r="L161" s="42"/>
      <c r="M161" s="41"/>
      <c r="N161" s="42"/>
      <c r="O161" s="42"/>
      <c r="P161" s="42"/>
      <c r="Q161" s="43"/>
    </row>
    <row r="162" spans="1:17" x14ac:dyDescent="0.15">
      <c r="A162" s="32">
        <f t="shared" si="2"/>
        <v>0</v>
      </c>
      <c r="E162" s="44"/>
      <c r="F162" s="41"/>
      <c r="G162" s="41"/>
      <c r="H162" s="42"/>
      <c r="I162" s="42"/>
      <c r="J162" s="41"/>
      <c r="K162" s="41"/>
      <c r="L162" s="42"/>
      <c r="M162" s="41"/>
      <c r="N162" s="42"/>
      <c r="O162" s="42"/>
      <c r="P162" s="42"/>
      <c r="Q162" s="43"/>
    </row>
    <row r="163" spans="1:17" x14ac:dyDescent="0.15">
      <c r="A163" s="32">
        <f t="shared" si="2"/>
        <v>0</v>
      </c>
      <c r="E163" s="44"/>
      <c r="F163" s="41"/>
      <c r="G163" s="41"/>
      <c r="H163" s="42"/>
      <c r="I163" s="42"/>
      <c r="J163" s="41"/>
      <c r="K163" s="41"/>
      <c r="L163" s="42"/>
      <c r="M163" s="41"/>
      <c r="N163" s="42"/>
      <c r="O163" s="42"/>
      <c r="P163" s="42"/>
      <c r="Q163" s="43"/>
    </row>
    <row r="164" spans="1:17" x14ac:dyDescent="0.15">
      <c r="A164" s="32">
        <f t="shared" si="2"/>
        <v>0</v>
      </c>
      <c r="E164" s="44"/>
      <c r="F164" s="41"/>
      <c r="G164" s="41"/>
      <c r="H164" s="42"/>
      <c r="I164" s="42"/>
      <c r="J164" s="41"/>
      <c r="K164" s="41"/>
      <c r="L164" s="42"/>
      <c r="M164" s="41"/>
      <c r="N164" s="42"/>
      <c r="O164" s="42"/>
      <c r="P164" s="42"/>
      <c r="Q164" s="43"/>
    </row>
    <row r="165" spans="1:17" x14ac:dyDescent="0.15">
      <c r="A165" s="32">
        <f t="shared" si="2"/>
        <v>0</v>
      </c>
      <c r="E165" s="44"/>
      <c r="F165" s="41"/>
      <c r="G165" s="41"/>
      <c r="H165" s="42"/>
      <c r="I165" s="42"/>
      <c r="J165" s="41"/>
      <c r="K165" s="41"/>
      <c r="L165" s="42"/>
      <c r="M165" s="41"/>
      <c r="N165" s="42"/>
      <c r="O165" s="42"/>
      <c r="P165" s="42"/>
      <c r="Q165" s="43"/>
    </row>
    <row r="166" spans="1:17" x14ac:dyDescent="0.15">
      <c r="A166" s="32">
        <f t="shared" si="2"/>
        <v>0</v>
      </c>
      <c r="E166" s="44"/>
      <c r="F166" s="41"/>
      <c r="G166" s="41"/>
      <c r="H166" s="42"/>
      <c r="I166" s="42"/>
      <c r="J166" s="41"/>
      <c r="K166" s="41"/>
      <c r="L166" s="42"/>
      <c r="M166" s="41"/>
      <c r="N166" s="42"/>
      <c r="O166" s="42"/>
      <c r="P166" s="42"/>
      <c r="Q166" s="43"/>
    </row>
    <row r="167" spans="1:17" x14ac:dyDescent="0.15">
      <c r="A167" s="32">
        <f t="shared" si="2"/>
        <v>0</v>
      </c>
      <c r="E167" s="44"/>
      <c r="F167" s="41"/>
      <c r="G167" s="41"/>
      <c r="H167" s="42"/>
      <c r="I167" s="42"/>
      <c r="J167" s="41"/>
      <c r="K167" s="41"/>
      <c r="L167" s="42"/>
      <c r="M167" s="41"/>
      <c r="N167" s="42"/>
      <c r="O167" s="42"/>
      <c r="P167" s="42"/>
      <c r="Q167" s="43"/>
    </row>
    <row r="168" spans="1:17" x14ac:dyDescent="0.15">
      <c r="A168" s="32">
        <f t="shared" si="2"/>
        <v>0</v>
      </c>
      <c r="E168" s="44"/>
      <c r="F168" s="41"/>
      <c r="G168" s="41"/>
      <c r="H168" s="42"/>
      <c r="I168" s="42"/>
      <c r="J168" s="41"/>
      <c r="K168" s="41"/>
      <c r="L168" s="42"/>
      <c r="M168" s="41"/>
      <c r="N168" s="42"/>
      <c r="O168" s="42"/>
      <c r="P168" s="42"/>
      <c r="Q168" s="43"/>
    </row>
    <row r="169" spans="1:17" x14ac:dyDescent="0.15">
      <c r="A169" s="32">
        <f t="shared" si="2"/>
        <v>0</v>
      </c>
      <c r="E169" s="44"/>
      <c r="F169" s="41"/>
      <c r="G169" s="41"/>
      <c r="H169" s="42"/>
      <c r="I169" s="42"/>
      <c r="J169" s="41"/>
      <c r="K169" s="41"/>
      <c r="L169" s="42"/>
      <c r="M169" s="41"/>
      <c r="N169" s="42"/>
      <c r="O169" s="42"/>
      <c r="P169" s="42"/>
      <c r="Q169" s="43"/>
    </row>
    <row r="170" spans="1:17" x14ac:dyDescent="0.15">
      <c r="A170" s="32">
        <f t="shared" si="2"/>
        <v>0</v>
      </c>
      <c r="E170" s="44"/>
      <c r="F170" s="41"/>
      <c r="G170" s="41"/>
      <c r="H170" s="42"/>
      <c r="I170" s="42"/>
      <c r="J170" s="41"/>
      <c r="K170" s="41"/>
      <c r="L170" s="42"/>
      <c r="M170" s="41"/>
      <c r="N170" s="42"/>
      <c r="O170" s="42"/>
      <c r="P170" s="42"/>
      <c r="Q170" s="43"/>
    </row>
    <row r="171" spans="1:17" x14ac:dyDescent="0.15">
      <c r="A171" s="32">
        <f t="shared" si="2"/>
        <v>0</v>
      </c>
      <c r="E171" s="44"/>
      <c r="F171" s="41"/>
      <c r="G171" s="41"/>
      <c r="H171" s="42"/>
      <c r="I171" s="42"/>
      <c r="J171" s="41"/>
      <c r="K171" s="41"/>
      <c r="L171" s="42"/>
      <c r="M171" s="41"/>
      <c r="N171" s="42"/>
      <c r="O171" s="42"/>
      <c r="P171" s="42"/>
      <c r="Q171" s="43"/>
    </row>
    <row r="172" spans="1:17" x14ac:dyDescent="0.15">
      <c r="A172" s="32">
        <f t="shared" si="2"/>
        <v>0</v>
      </c>
      <c r="E172" s="44"/>
      <c r="F172" s="41"/>
      <c r="G172" s="41"/>
      <c r="H172" s="42"/>
      <c r="I172" s="42"/>
      <c r="J172" s="41"/>
      <c r="K172" s="41"/>
      <c r="L172" s="42"/>
      <c r="M172" s="41"/>
      <c r="N172" s="42"/>
      <c r="O172" s="42"/>
      <c r="P172" s="42"/>
      <c r="Q172" s="43"/>
    </row>
    <row r="173" spans="1:17" x14ac:dyDescent="0.15">
      <c r="A173" s="32">
        <f t="shared" si="2"/>
        <v>0</v>
      </c>
      <c r="E173" s="44"/>
      <c r="F173" s="41"/>
      <c r="G173" s="41"/>
      <c r="H173" s="42"/>
      <c r="I173" s="42"/>
      <c r="J173" s="41"/>
      <c r="K173" s="41"/>
      <c r="L173" s="42"/>
      <c r="M173" s="41"/>
      <c r="N173" s="42"/>
      <c r="O173" s="42"/>
      <c r="P173" s="42"/>
      <c r="Q173" s="43"/>
    </row>
    <row r="174" spans="1:17" x14ac:dyDescent="0.15">
      <c r="A174" s="32">
        <f t="shared" si="2"/>
        <v>0</v>
      </c>
      <c r="E174" s="44"/>
      <c r="F174" s="41"/>
      <c r="G174" s="41"/>
      <c r="H174" s="42"/>
      <c r="I174" s="42"/>
      <c r="J174" s="41"/>
      <c r="K174" s="41"/>
      <c r="L174" s="42"/>
      <c r="M174" s="41"/>
      <c r="N174" s="42"/>
      <c r="O174" s="42"/>
      <c r="P174" s="42"/>
      <c r="Q174" s="43"/>
    </row>
    <row r="175" spans="1:17" x14ac:dyDescent="0.15">
      <c r="A175" s="32">
        <f t="shared" si="2"/>
        <v>0</v>
      </c>
      <c r="E175" s="44"/>
      <c r="F175" s="41"/>
      <c r="G175" s="41"/>
      <c r="H175" s="42"/>
      <c r="I175" s="42"/>
      <c r="J175" s="41"/>
      <c r="K175" s="41"/>
      <c r="L175" s="42"/>
      <c r="M175" s="41"/>
      <c r="N175" s="42"/>
      <c r="O175" s="42"/>
      <c r="P175" s="42"/>
      <c r="Q175" s="43"/>
    </row>
    <row r="176" spans="1:17" x14ac:dyDescent="0.15">
      <c r="A176" s="32">
        <f t="shared" si="2"/>
        <v>0</v>
      </c>
      <c r="E176" s="44"/>
      <c r="F176" s="41"/>
      <c r="G176" s="41"/>
      <c r="H176" s="42"/>
      <c r="I176" s="42"/>
      <c r="J176" s="41"/>
      <c r="K176" s="41"/>
      <c r="L176" s="42"/>
      <c r="M176" s="41"/>
      <c r="N176" s="42"/>
      <c r="O176" s="42"/>
      <c r="P176" s="42"/>
      <c r="Q176" s="43"/>
    </row>
    <row r="177" spans="1:17" x14ac:dyDescent="0.15">
      <c r="A177" s="32">
        <f t="shared" si="2"/>
        <v>0</v>
      </c>
      <c r="E177" s="44"/>
      <c r="F177" s="41"/>
      <c r="G177" s="41"/>
      <c r="H177" s="42"/>
      <c r="I177" s="42"/>
      <c r="J177" s="41"/>
      <c r="K177" s="41"/>
      <c r="L177" s="42"/>
      <c r="M177" s="41"/>
      <c r="N177" s="42"/>
      <c r="O177" s="42"/>
      <c r="P177" s="42"/>
      <c r="Q177" s="43"/>
    </row>
    <row r="178" spans="1:17" x14ac:dyDescent="0.15">
      <c r="A178" s="32">
        <f t="shared" si="2"/>
        <v>0</v>
      </c>
      <c r="E178" s="44"/>
      <c r="F178" s="41"/>
      <c r="G178" s="41"/>
      <c r="H178" s="42"/>
      <c r="I178" s="42"/>
      <c r="J178" s="41"/>
      <c r="K178" s="41"/>
      <c r="L178" s="42"/>
      <c r="M178" s="41"/>
      <c r="N178" s="42"/>
      <c r="O178" s="42"/>
      <c r="P178" s="42"/>
      <c r="Q178" s="43"/>
    </row>
    <row r="179" spans="1:17" x14ac:dyDescent="0.15">
      <c r="A179" s="32">
        <f t="shared" si="2"/>
        <v>0</v>
      </c>
      <c r="E179" s="44"/>
      <c r="F179" s="41"/>
      <c r="G179" s="41"/>
      <c r="H179" s="42"/>
      <c r="I179" s="42"/>
      <c r="J179" s="41"/>
      <c r="K179" s="41"/>
      <c r="L179" s="42"/>
      <c r="M179" s="41"/>
      <c r="N179" s="42"/>
      <c r="O179" s="42"/>
      <c r="P179" s="42"/>
      <c r="Q179" s="43"/>
    </row>
    <row r="180" spans="1:17" x14ac:dyDescent="0.15">
      <c r="A180" s="32">
        <f t="shared" si="2"/>
        <v>0</v>
      </c>
      <c r="E180" s="44"/>
      <c r="F180" s="41"/>
      <c r="G180" s="41"/>
      <c r="H180" s="42"/>
      <c r="I180" s="42"/>
      <c r="J180" s="41"/>
      <c r="K180" s="41"/>
      <c r="L180" s="42"/>
      <c r="M180" s="41"/>
      <c r="N180" s="42"/>
      <c r="O180" s="42"/>
      <c r="P180" s="42"/>
      <c r="Q180" s="43"/>
    </row>
    <row r="181" spans="1:17" x14ac:dyDescent="0.15">
      <c r="A181" s="32">
        <f t="shared" si="2"/>
        <v>0</v>
      </c>
      <c r="E181" s="44"/>
      <c r="F181" s="41"/>
      <c r="G181" s="41"/>
      <c r="H181" s="42"/>
      <c r="I181" s="42"/>
      <c r="J181" s="41"/>
      <c r="K181" s="41"/>
      <c r="L181" s="42"/>
      <c r="M181" s="41"/>
      <c r="N181" s="42"/>
      <c r="O181" s="42"/>
      <c r="P181" s="42"/>
      <c r="Q181" s="43"/>
    </row>
    <row r="182" spans="1:17" x14ac:dyDescent="0.15">
      <c r="A182" s="32">
        <f t="shared" si="2"/>
        <v>0</v>
      </c>
      <c r="E182" s="44"/>
      <c r="F182" s="41"/>
      <c r="G182" s="41"/>
      <c r="H182" s="42"/>
      <c r="I182" s="42"/>
      <c r="J182" s="41"/>
      <c r="K182" s="41"/>
      <c r="L182" s="42"/>
      <c r="M182" s="41"/>
      <c r="N182" s="42"/>
      <c r="O182" s="42"/>
      <c r="P182" s="42"/>
      <c r="Q182" s="43"/>
    </row>
    <row r="183" spans="1:17" x14ac:dyDescent="0.15">
      <c r="A183" s="32">
        <f t="shared" si="2"/>
        <v>0</v>
      </c>
      <c r="E183" s="44"/>
      <c r="F183" s="41"/>
      <c r="G183" s="41"/>
      <c r="H183" s="42"/>
      <c r="I183" s="42"/>
      <c r="J183" s="41"/>
      <c r="K183" s="41"/>
      <c r="L183" s="42"/>
      <c r="M183" s="41"/>
      <c r="N183" s="42"/>
      <c r="O183" s="42"/>
      <c r="P183" s="42"/>
      <c r="Q183" s="43"/>
    </row>
    <row r="184" spans="1:17" x14ac:dyDescent="0.15">
      <c r="A184" s="32">
        <f t="shared" si="2"/>
        <v>0</v>
      </c>
      <c r="E184" s="44"/>
      <c r="F184" s="41"/>
      <c r="G184" s="41"/>
      <c r="H184" s="42"/>
      <c r="I184" s="42"/>
      <c r="J184" s="41"/>
      <c r="K184" s="41"/>
      <c r="L184" s="42"/>
      <c r="M184" s="41"/>
      <c r="N184" s="42"/>
      <c r="O184" s="42"/>
      <c r="P184" s="42"/>
      <c r="Q184" s="43"/>
    </row>
    <row r="185" spans="1:17" x14ac:dyDescent="0.15">
      <c r="A185" s="32">
        <f t="shared" si="2"/>
        <v>0</v>
      </c>
      <c r="E185" s="44"/>
      <c r="F185" s="41"/>
      <c r="G185" s="41"/>
      <c r="H185" s="42"/>
      <c r="I185" s="42"/>
      <c r="J185" s="41"/>
      <c r="K185" s="41"/>
      <c r="L185" s="42"/>
      <c r="M185" s="41"/>
      <c r="N185" s="42"/>
      <c r="O185" s="42"/>
      <c r="P185" s="42"/>
      <c r="Q185" s="43"/>
    </row>
    <row r="186" spans="1:17" x14ac:dyDescent="0.15">
      <c r="A186" s="32">
        <f t="shared" si="2"/>
        <v>0</v>
      </c>
      <c r="E186" s="44"/>
      <c r="F186" s="41"/>
      <c r="G186" s="41"/>
      <c r="H186" s="42"/>
      <c r="I186" s="42"/>
      <c r="J186" s="41"/>
      <c r="K186" s="41"/>
      <c r="L186" s="42"/>
      <c r="M186" s="41"/>
      <c r="N186" s="42"/>
      <c r="O186" s="42"/>
      <c r="P186" s="42"/>
      <c r="Q186" s="43"/>
    </row>
    <row r="187" spans="1:17" x14ac:dyDescent="0.15">
      <c r="A187" s="32">
        <f t="shared" si="2"/>
        <v>0</v>
      </c>
      <c r="E187" s="44"/>
      <c r="F187" s="41"/>
      <c r="G187" s="41"/>
      <c r="H187" s="42"/>
      <c r="I187" s="42"/>
      <c r="J187" s="41"/>
      <c r="K187" s="41"/>
      <c r="L187" s="42"/>
      <c r="M187" s="41"/>
      <c r="N187" s="42"/>
      <c r="O187" s="42"/>
      <c r="P187" s="42"/>
      <c r="Q187" s="43"/>
    </row>
    <row r="188" spans="1:17" x14ac:dyDescent="0.15">
      <c r="A188" s="32">
        <f t="shared" si="2"/>
        <v>0</v>
      </c>
      <c r="E188" s="44"/>
      <c r="F188" s="41"/>
      <c r="G188" s="41"/>
      <c r="H188" s="42"/>
      <c r="I188" s="42"/>
      <c r="J188" s="41"/>
      <c r="K188" s="41"/>
      <c r="L188" s="42"/>
      <c r="M188" s="41"/>
      <c r="N188" s="42"/>
      <c r="O188" s="42"/>
      <c r="P188" s="42"/>
      <c r="Q188" s="43"/>
    </row>
    <row r="189" spans="1:17" x14ac:dyDescent="0.15">
      <c r="A189" s="32">
        <f t="shared" si="2"/>
        <v>0</v>
      </c>
      <c r="E189" s="44"/>
      <c r="F189" s="41"/>
      <c r="G189" s="41"/>
      <c r="H189" s="42"/>
      <c r="I189" s="42"/>
      <c r="J189" s="41"/>
      <c r="K189" s="41"/>
      <c r="L189" s="42"/>
      <c r="M189" s="41"/>
      <c r="N189" s="42"/>
      <c r="O189" s="42"/>
      <c r="P189" s="42"/>
      <c r="Q189" s="43"/>
    </row>
    <row r="190" spans="1:17" x14ac:dyDescent="0.15">
      <c r="A190" s="32">
        <f t="shared" si="2"/>
        <v>0</v>
      </c>
      <c r="E190" s="44"/>
      <c r="F190" s="41"/>
      <c r="G190" s="41"/>
      <c r="H190" s="42"/>
      <c r="I190" s="42"/>
      <c r="J190" s="41"/>
      <c r="K190" s="41"/>
      <c r="L190" s="42"/>
      <c r="M190" s="41"/>
      <c r="N190" s="42"/>
      <c r="O190" s="42"/>
      <c r="P190" s="42"/>
      <c r="Q190" s="43"/>
    </row>
    <row r="191" spans="1:17" x14ac:dyDescent="0.15">
      <c r="A191" s="32">
        <f t="shared" si="2"/>
        <v>0</v>
      </c>
      <c r="E191" s="44"/>
      <c r="F191" s="41"/>
      <c r="G191" s="41"/>
      <c r="H191" s="42"/>
      <c r="I191" s="42"/>
      <c r="J191" s="41"/>
      <c r="K191" s="41"/>
      <c r="L191" s="42"/>
      <c r="M191" s="41"/>
      <c r="N191" s="42"/>
      <c r="O191" s="42"/>
      <c r="P191" s="42"/>
      <c r="Q191" s="43"/>
    </row>
    <row r="192" spans="1:17" x14ac:dyDescent="0.15">
      <c r="A192" s="32">
        <f t="shared" si="2"/>
        <v>0</v>
      </c>
      <c r="E192" s="44"/>
      <c r="F192" s="41"/>
      <c r="G192" s="41"/>
      <c r="H192" s="42"/>
      <c r="I192" s="42"/>
      <c r="J192" s="41"/>
      <c r="K192" s="41"/>
      <c r="L192" s="42"/>
      <c r="M192" s="41"/>
      <c r="N192" s="42"/>
      <c r="O192" s="42"/>
      <c r="P192" s="42"/>
      <c r="Q192" s="43"/>
    </row>
    <row r="193" spans="1:17" x14ac:dyDescent="0.15">
      <c r="A193" s="32">
        <f t="shared" si="2"/>
        <v>0</v>
      </c>
      <c r="E193" s="44"/>
      <c r="F193" s="41"/>
      <c r="G193" s="41"/>
      <c r="H193" s="42"/>
      <c r="I193" s="42"/>
      <c r="J193" s="41"/>
      <c r="K193" s="41"/>
      <c r="L193" s="42"/>
      <c r="M193" s="41"/>
      <c r="N193" s="42"/>
      <c r="O193" s="42"/>
      <c r="P193" s="42"/>
      <c r="Q193" s="43"/>
    </row>
    <row r="194" spans="1:17" x14ac:dyDescent="0.15">
      <c r="A194" s="32">
        <f t="shared" si="2"/>
        <v>0</v>
      </c>
      <c r="E194" s="44"/>
      <c r="F194" s="41"/>
      <c r="G194" s="41"/>
      <c r="H194" s="42"/>
      <c r="I194" s="42"/>
      <c r="J194" s="41"/>
      <c r="K194" s="41"/>
      <c r="L194" s="42"/>
      <c r="M194" s="41"/>
      <c r="N194" s="42"/>
      <c r="O194" s="42"/>
      <c r="P194" s="42"/>
      <c r="Q194" s="43"/>
    </row>
    <row r="195" spans="1:17" x14ac:dyDescent="0.15">
      <c r="A195" s="32">
        <f t="shared" si="2"/>
        <v>0</v>
      </c>
      <c r="E195" s="44"/>
      <c r="F195" s="41"/>
      <c r="G195" s="41"/>
      <c r="H195" s="42"/>
      <c r="I195" s="42"/>
      <c r="J195" s="41"/>
      <c r="K195" s="41"/>
      <c r="L195" s="42"/>
      <c r="M195" s="41"/>
      <c r="N195" s="42"/>
      <c r="O195" s="42"/>
      <c r="P195" s="42"/>
      <c r="Q195" s="43"/>
    </row>
    <row r="196" spans="1:17" x14ac:dyDescent="0.15">
      <c r="A196" s="32">
        <f t="shared" si="2"/>
        <v>0</v>
      </c>
      <c r="E196" s="44"/>
      <c r="F196" s="41"/>
      <c r="G196" s="41"/>
      <c r="H196" s="42"/>
      <c r="I196" s="42"/>
      <c r="J196" s="41"/>
      <c r="K196" s="41"/>
      <c r="L196" s="42"/>
      <c r="M196" s="41"/>
      <c r="N196" s="42"/>
      <c r="O196" s="42"/>
      <c r="P196" s="42"/>
      <c r="Q196" s="43"/>
    </row>
    <row r="197" spans="1:17" x14ac:dyDescent="0.15">
      <c r="A197" s="32">
        <f t="shared" ref="A197:A203" si="3">IF(E197="",0,A196+1)</f>
        <v>0</v>
      </c>
      <c r="E197" s="44"/>
      <c r="F197" s="41"/>
      <c r="G197" s="41"/>
      <c r="H197" s="42"/>
      <c r="I197" s="42"/>
      <c r="J197" s="41"/>
      <c r="K197" s="41"/>
      <c r="L197" s="42"/>
      <c r="M197" s="41"/>
      <c r="N197" s="42"/>
      <c r="O197" s="42"/>
      <c r="P197" s="42"/>
      <c r="Q197" s="43"/>
    </row>
    <row r="198" spans="1:17" x14ac:dyDescent="0.15">
      <c r="A198" s="32">
        <f t="shared" si="3"/>
        <v>0</v>
      </c>
      <c r="E198" s="44"/>
      <c r="F198" s="41"/>
      <c r="G198" s="41"/>
      <c r="H198" s="42"/>
      <c r="I198" s="42"/>
      <c r="J198" s="41"/>
      <c r="K198" s="41"/>
      <c r="L198" s="42"/>
      <c r="M198" s="41"/>
      <c r="N198" s="42"/>
      <c r="O198" s="42"/>
      <c r="P198" s="42"/>
      <c r="Q198" s="43"/>
    </row>
    <row r="199" spans="1:17" x14ac:dyDescent="0.15">
      <c r="A199" s="32">
        <f t="shared" si="3"/>
        <v>0</v>
      </c>
      <c r="E199" s="44"/>
      <c r="F199" s="41"/>
      <c r="G199" s="41"/>
      <c r="H199" s="42"/>
      <c r="I199" s="42"/>
      <c r="J199" s="41"/>
      <c r="K199" s="41"/>
      <c r="L199" s="42"/>
      <c r="M199" s="41"/>
      <c r="N199" s="42"/>
      <c r="O199" s="42"/>
      <c r="P199" s="42"/>
      <c r="Q199" s="43"/>
    </row>
    <row r="200" spans="1:17" x14ac:dyDescent="0.15">
      <c r="A200" s="32">
        <f t="shared" si="3"/>
        <v>0</v>
      </c>
      <c r="E200" s="44"/>
      <c r="F200" s="41"/>
      <c r="G200" s="41"/>
      <c r="H200" s="42"/>
      <c r="I200" s="42"/>
      <c r="J200" s="41"/>
      <c r="K200" s="41"/>
      <c r="L200" s="42"/>
      <c r="M200" s="41"/>
      <c r="N200" s="42"/>
      <c r="O200" s="42"/>
      <c r="P200" s="42"/>
      <c r="Q200" s="43"/>
    </row>
    <row r="201" spans="1:17" x14ac:dyDescent="0.15">
      <c r="A201" s="32">
        <f t="shared" si="3"/>
        <v>0</v>
      </c>
      <c r="E201" s="44"/>
      <c r="F201" s="41"/>
      <c r="G201" s="41"/>
      <c r="H201" s="42"/>
      <c r="I201" s="42"/>
      <c r="J201" s="41"/>
      <c r="K201" s="41"/>
      <c r="L201" s="42"/>
      <c r="M201" s="41"/>
      <c r="N201" s="42"/>
      <c r="O201" s="42"/>
      <c r="P201" s="42"/>
      <c r="Q201" s="43"/>
    </row>
    <row r="202" spans="1:17" x14ac:dyDescent="0.15">
      <c r="A202" s="32">
        <f t="shared" si="3"/>
        <v>0</v>
      </c>
      <c r="E202" s="44"/>
      <c r="F202" s="41"/>
      <c r="G202" s="41"/>
      <c r="H202" s="42"/>
      <c r="I202" s="42"/>
      <c r="J202" s="41"/>
      <c r="K202" s="41"/>
      <c r="L202" s="42"/>
      <c r="M202" s="41"/>
      <c r="N202" s="42"/>
      <c r="O202" s="42"/>
      <c r="P202" s="42"/>
      <c r="Q202" s="43"/>
    </row>
    <row r="203" spans="1:17" ht="14.25" thickBot="1" x14ac:dyDescent="0.2">
      <c r="A203" s="32">
        <f t="shared" si="3"/>
        <v>0</v>
      </c>
      <c r="E203" s="45"/>
      <c r="F203" s="46"/>
      <c r="G203" s="46"/>
      <c r="H203" s="47"/>
      <c r="I203" s="47"/>
      <c r="J203" s="46"/>
      <c r="K203" s="46"/>
      <c r="L203" s="47"/>
      <c r="M203" s="46"/>
      <c r="N203" s="47"/>
      <c r="O203" s="47"/>
      <c r="P203" s="47"/>
      <c r="Q203" s="48"/>
    </row>
  </sheetData>
  <mergeCells count="3">
    <mergeCell ref="N1:P1"/>
    <mergeCell ref="E1:G1"/>
    <mergeCell ref="I1:K1"/>
  </mergeCells>
  <phoneticPr fontId="13"/>
  <conditionalFormatting sqref="H1 E1">
    <cfRule type="cellIs" dxfId="12" priority="4" stopIfTrue="1" operator="equal">
      <formula>"学校番号を入力してください"</formula>
    </cfRule>
  </conditionalFormatting>
  <conditionalFormatting sqref="L1 I1">
    <cfRule type="cellIs" dxfId="11" priority="2" stopIfTrue="1" operator="equal">
      <formula>"学校名を入力してください"</formula>
    </cfRule>
  </conditionalFormatting>
  <conditionalFormatting sqref="N1:P1">
    <cfRule type="cellIs" dxfId="10" priority="1" stopIfTrue="1" operator="equal">
      <formula>"間を詰めてデータを作成してください"</formula>
    </cfRule>
  </conditionalFormatting>
  <dataValidations count="3">
    <dataValidation imeMode="halfKatakana" allowBlank="1" showInputMessage="1" showErrorMessage="1" sqref="H2:K65536" xr:uid="{00000000-0002-0000-0200-000000000000}"/>
    <dataValidation imeMode="hiragana" allowBlank="1" showInputMessage="1" showErrorMessage="1" sqref="C7 I1 E1 F2:G65536" xr:uid="{00000000-0002-0000-0200-000001000000}"/>
    <dataValidation imeMode="off" allowBlank="1" showInputMessage="1" showErrorMessage="1" sqref="C8:C65536 C3:C6 O2:P65536 J2:L65536 M1:N1048576 Q1:Q1048576 D1:D1048576 E2:E65536" xr:uid="{00000000-0002-0000-0200-000002000000}"/>
  </dataValidations>
  <pageMargins left="0.59055118110236227" right="0" top="0.39370078740157483" bottom="0" header="0.31496062992125984" footer="0.31496062992125984"/>
  <pageSetup paperSize="9" scale="6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AV174"/>
  <sheetViews>
    <sheetView topLeftCell="B1" zoomScale="75" zoomScaleNormal="75" workbookViewId="0">
      <selection activeCell="J6" sqref="J6"/>
    </sheetView>
  </sheetViews>
  <sheetFormatPr defaultRowHeight="13.5" x14ac:dyDescent="0.15"/>
  <cols>
    <col min="1" max="1" width="4" style="179" customWidth="1"/>
    <col min="2" max="2" width="4.125" style="179" customWidth="1"/>
    <col min="3" max="3" width="18.75" style="179" customWidth="1"/>
    <col min="4" max="4" width="6" style="179" bestFit="1" customWidth="1"/>
    <col min="5" max="5" width="9" style="179" customWidth="1"/>
    <col min="6" max="9" width="9" style="179"/>
    <col min="10" max="14" width="10.75" style="179" customWidth="1"/>
    <col min="15" max="17" width="5.75" style="179" customWidth="1"/>
    <col min="18" max="36" width="9" style="179" hidden="1" customWidth="1"/>
    <col min="37" max="37" width="10.75" style="179" hidden="1" customWidth="1"/>
    <col min="38" max="38" width="9" style="179"/>
    <col min="39" max="39" width="15.75" style="179" customWidth="1"/>
    <col min="40" max="42" width="9.75" style="179" customWidth="1"/>
    <col min="43" max="45" width="9.75" style="179" hidden="1" customWidth="1"/>
    <col min="46" max="47" width="9" style="179" hidden="1" customWidth="1"/>
    <col min="48" max="16384" width="9" style="179"/>
  </cols>
  <sheetData>
    <row r="1" spans="2:48" s="175" customFormat="1" ht="30" customHeight="1" thickBot="1" x14ac:dyDescent="0.2">
      <c r="C1" s="381" t="s">
        <v>347</v>
      </c>
      <c r="D1" s="382"/>
      <c r="E1" s="382"/>
      <c r="F1" s="210"/>
      <c r="G1" s="176" t="s">
        <v>99</v>
      </c>
      <c r="H1" s="177"/>
      <c r="I1" s="210"/>
      <c r="J1" s="401" t="s">
        <v>100</v>
      </c>
      <c r="K1" s="401"/>
      <c r="L1" s="401"/>
      <c r="M1" s="402"/>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Q1" s="123"/>
      <c r="AR1" s="123"/>
      <c r="AS1" s="123"/>
      <c r="AT1" s="123"/>
      <c r="AU1" s="123"/>
      <c r="AV1" s="123"/>
    </row>
    <row r="2" spans="2:48" ht="18" customHeight="1" thickBot="1" x14ac:dyDescent="0.2">
      <c r="B2" s="1"/>
      <c r="C2" s="1"/>
      <c r="D2" s="1"/>
      <c r="E2" s="1"/>
      <c r="F2" s="1"/>
      <c r="G2" s="22"/>
      <c r="H2" s="178"/>
      <c r="I2" s="2"/>
      <c r="J2" s="2"/>
      <c r="K2" s="2"/>
      <c r="L2" s="178"/>
      <c r="M2" s="178"/>
      <c r="N2" s="178"/>
      <c r="O2" s="124"/>
      <c r="P2" s="124"/>
      <c r="Q2" s="124"/>
      <c r="R2" s="125"/>
      <c r="S2" s="125"/>
      <c r="T2" s="125"/>
      <c r="U2" s="125"/>
      <c r="V2" s="125"/>
      <c r="W2" s="125"/>
      <c r="X2" s="125"/>
      <c r="Y2" s="125"/>
      <c r="Z2" s="125"/>
      <c r="AA2" s="125"/>
      <c r="AB2" s="125"/>
      <c r="AC2" s="125"/>
      <c r="AD2" s="125"/>
      <c r="AE2" s="125"/>
      <c r="AF2" s="125"/>
      <c r="AG2" s="125"/>
      <c r="AH2" s="125"/>
      <c r="AI2" s="125"/>
      <c r="AJ2" s="125"/>
      <c r="AK2" s="125"/>
      <c r="AL2" s="125"/>
      <c r="AM2" s="125"/>
      <c r="AN2" s="125"/>
      <c r="AQ2" s="125"/>
      <c r="AR2" s="125"/>
      <c r="AS2" s="125"/>
      <c r="AT2" s="125"/>
      <c r="AU2" s="125"/>
      <c r="AV2" s="125"/>
    </row>
    <row r="3" spans="2:48" ht="30" customHeight="1" thickBot="1" x14ac:dyDescent="0.2">
      <c r="B3" s="1"/>
      <c r="C3" s="1"/>
      <c r="F3" s="180" t="s">
        <v>34</v>
      </c>
      <c r="G3" s="382" t="s">
        <v>348</v>
      </c>
      <c r="H3" s="382"/>
      <c r="I3" s="211"/>
      <c r="J3" s="30" t="s">
        <v>67</v>
      </c>
      <c r="K3" s="212"/>
      <c r="L3" s="181" t="s">
        <v>35</v>
      </c>
      <c r="M3" s="178"/>
      <c r="N3" s="178"/>
      <c r="O3" s="423" t="s">
        <v>264</v>
      </c>
      <c r="P3" s="423"/>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6"/>
      <c r="AQ3" s="126"/>
      <c r="AR3" s="126"/>
      <c r="AS3" s="126"/>
      <c r="AT3" s="125"/>
      <c r="AU3" s="125"/>
      <c r="AV3" s="125"/>
    </row>
    <row r="4" spans="2:48" ht="18" customHeight="1" thickBot="1" x14ac:dyDescent="0.2">
      <c r="B4" s="1"/>
      <c r="C4" s="1"/>
      <c r="D4" s="3"/>
      <c r="E4" s="3"/>
      <c r="F4" s="1"/>
      <c r="G4" s="1"/>
      <c r="H4" s="178"/>
      <c r="I4" s="2"/>
      <c r="J4" s="2"/>
      <c r="K4" s="2"/>
      <c r="L4" s="178"/>
      <c r="M4" s="178"/>
      <c r="N4" s="178"/>
      <c r="O4" s="422" t="s">
        <v>262</v>
      </c>
      <c r="P4" s="422"/>
      <c r="R4" s="125"/>
      <c r="S4" s="125"/>
      <c r="T4" s="125"/>
      <c r="U4" s="125"/>
      <c r="V4" s="125"/>
      <c r="W4" s="125"/>
      <c r="X4" s="125"/>
      <c r="Y4" s="125"/>
      <c r="Z4" s="125"/>
      <c r="AA4" s="125"/>
      <c r="AB4" s="125"/>
      <c r="AC4" s="125"/>
      <c r="AD4" s="125"/>
      <c r="AE4" s="125"/>
      <c r="AF4" s="125"/>
      <c r="AG4" s="125"/>
      <c r="AH4" s="125"/>
      <c r="AI4" s="125"/>
      <c r="AJ4" s="125"/>
      <c r="AK4" s="125"/>
      <c r="AL4" s="125"/>
      <c r="AM4" s="127" t="s">
        <v>365</v>
      </c>
      <c r="AN4" s="127"/>
      <c r="AO4" s="127"/>
      <c r="AP4" s="128"/>
      <c r="AQ4" s="128" t="s">
        <v>71</v>
      </c>
      <c r="AR4" s="128" t="s">
        <v>72</v>
      </c>
      <c r="AS4" s="128" t="s">
        <v>73</v>
      </c>
      <c r="AT4" s="125" t="s">
        <v>74</v>
      </c>
      <c r="AU4" s="125" t="s">
        <v>75</v>
      </c>
      <c r="AV4" s="125"/>
    </row>
    <row r="5" spans="2:48" ht="20.25" customHeight="1" thickBot="1" x14ac:dyDescent="0.2">
      <c r="C5" s="388" t="s">
        <v>1</v>
      </c>
      <c r="D5" s="389"/>
      <c r="E5" s="390"/>
      <c r="F5" s="386" t="s">
        <v>2</v>
      </c>
      <c r="G5" s="386"/>
      <c r="H5" s="387"/>
      <c r="L5" s="383" t="s">
        <v>98</v>
      </c>
      <c r="M5" s="384"/>
      <c r="N5" s="384"/>
      <c r="O5" s="462" t="s">
        <v>349</v>
      </c>
      <c r="P5" s="462" t="s">
        <v>350</v>
      </c>
      <c r="R5" s="125"/>
      <c r="S5" s="125"/>
      <c r="T5" s="125"/>
      <c r="U5" s="125"/>
      <c r="V5" s="125"/>
      <c r="W5" s="125"/>
      <c r="X5" s="125"/>
      <c r="Y5" s="125"/>
      <c r="Z5" s="125"/>
      <c r="AA5" s="125"/>
      <c r="AB5" s="125"/>
      <c r="AC5" s="125"/>
      <c r="AD5" s="125"/>
      <c r="AE5" s="125"/>
      <c r="AF5" s="125"/>
      <c r="AG5" s="125"/>
      <c r="AH5" s="125"/>
      <c r="AI5" s="125"/>
      <c r="AJ5" s="125"/>
      <c r="AK5" s="125"/>
      <c r="AL5" s="125"/>
      <c r="AM5" s="129" t="s">
        <v>37</v>
      </c>
      <c r="AN5" s="130"/>
      <c r="AO5" s="131" t="s">
        <v>38</v>
      </c>
      <c r="AP5" s="126"/>
      <c r="AQ5" s="126">
        <v>1</v>
      </c>
      <c r="AR5" s="126">
        <v>1050</v>
      </c>
      <c r="AS5" s="126">
        <v>2200</v>
      </c>
      <c r="AT5" s="125">
        <v>1001</v>
      </c>
      <c r="AU5" s="125">
        <v>2001</v>
      </c>
      <c r="AV5" s="125"/>
    </row>
    <row r="6" spans="2:48" ht="20.25" customHeight="1" thickBot="1" x14ac:dyDescent="0.2">
      <c r="C6" s="391"/>
      <c r="D6" s="392"/>
      <c r="E6" s="393"/>
      <c r="F6" s="425"/>
      <c r="G6" s="426"/>
      <c r="H6" s="427"/>
      <c r="I6" s="182" t="s">
        <v>263</v>
      </c>
      <c r="L6" s="403"/>
      <c r="M6" s="404"/>
      <c r="N6" s="404"/>
      <c r="O6" s="460"/>
      <c r="P6" s="461"/>
      <c r="R6" s="125"/>
      <c r="S6" s="125"/>
      <c r="T6" s="125"/>
      <c r="U6" s="125"/>
      <c r="V6" s="125"/>
      <c r="W6" s="125"/>
      <c r="X6" s="125"/>
      <c r="Y6" s="125"/>
      <c r="Z6" s="125"/>
      <c r="AA6" s="125"/>
      <c r="AB6" s="125"/>
      <c r="AC6" s="125"/>
      <c r="AD6" s="125"/>
      <c r="AE6" s="125"/>
      <c r="AF6" s="125"/>
      <c r="AG6" s="125"/>
      <c r="AH6" s="125"/>
      <c r="AI6" s="125"/>
      <c r="AJ6" s="125"/>
      <c r="AK6" s="125"/>
      <c r="AL6" s="125"/>
      <c r="AM6" s="132" t="s">
        <v>39</v>
      </c>
      <c r="AN6" s="133"/>
      <c r="AO6" s="134">
        <v>11</v>
      </c>
      <c r="AP6" s="126"/>
      <c r="AQ6" s="126">
        <v>2</v>
      </c>
      <c r="AR6" s="126">
        <v>2150</v>
      </c>
      <c r="AS6" s="126">
        <v>4000</v>
      </c>
      <c r="AT6" s="125">
        <v>1002</v>
      </c>
      <c r="AU6" s="125">
        <v>2002</v>
      </c>
      <c r="AV6" s="125"/>
    </row>
    <row r="7" spans="2:48" ht="20.25" customHeight="1" x14ac:dyDescent="0.15">
      <c r="C7" s="394" t="s">
        <v>3</v>
      </c>
      <c r="D7" s="373" t="s">
        <v>4</v>
      </c>
      <c r="E7" s="373"/>
      <c r="F7" s="395"/>
      <c r="G7" s="396"/>
      <c r="H7" s="396"/>
      <c r="I7" s="397"/>
      <c r="L7" s="405"/>
      <c r="M7" s="406"/>
      <c r="N7" s="406"/>
      <c r="O7" s="459"/>
      <c r="P7" s="459"/>
      <c r="R7" s="125"/>
      <c r="S7" s="125"/>
      <c r="T7" s="125"/>
      <c r="U7" s="125"/>
      <c r="V7" s="125"/>
      <c r="W7" s="125"/>
      <c r="X7" s="125"/>
      <c r="Y7" s="125"/>
      <c r="Z7" s="125"/>
      <c r="AA7" s="125"/>
      <c r="AB7" s="125"/>
      <c r="AC7" s="125"/>
      <c r="AD7" s="125"/>
      <c r="AE7" s="125"/>
      <c r="AF7" s="125"/>
      <c r="AG7" s="125"/>
      <c r="AH7" s="125"/>
      <c r="AI7" s="125"/>
      <c r="AJ7" s="125"/>
      <c r="AK7" s="125"/>
      <c r="AL7" s="125"/>
      <c r="AM7" s="132" t="s">
        <v>101</v>
      </c>
      <c r="AN7" s="133"/>
      <c r="AO7" s="134">
        <v>18</v>
      </c>
      <c r="AP7" s="126"/>
      <c r="AQ7" s="126">
        <v>4</v>
      </c>
      <c r="AR7" s="126">
        <v>5000</v>
      </c>
      <c r="AS7" s="126">
        <v>13000</v>
      </c>
      <c r="AT7" s="125">
        <v>1004</v>
      </c>
      <c r="AU7" s="125">
        <v>2004</v>
      </c>
      <c r="AV7" s="125"/>
    </row>
    <row r="8" spans="2:48" ht="20.25" customHeight="1" thickBot="1" x14ac:dyDescent="0.2">
      <c r="C8" s="370"/>
      <c r="D8" s="385" t="s">
        <v>5</v>
      </c>
      <c r="E8" s="385"/>
      <c r="F8" s="398"/>
      <c r="G8" s="399"/>
      <c r="H8" s="399"/>
      <c r="I8" s="400"/>
      <c r="L8" s="407"/>
      <c r="M8" s="408"/>
      <c r="N8" s="408"/>
      <c r="O8" s="458"/>
      <c r="P8" s="458"/>
      <c r="R8" s="125" t="s">
        <v>74</v>
      </c>
      <c r="S8" s="125" t="s">
        <v>76</v>
      </c>
      <c r="T8" s="125">
        <f>SUM(R23:R172)</f>
        <v>0</v>
      </c>
      <c r="U8" s="125">
        <f>SUM(T8*300)</f>
        <v>0</v>
      </c>
      <c r="V8" s="125" t="str">
        <f>IF(I11=U8,"",CONCATENATE(W8,"男子の個人種目"))</f>
        <v/>
      </c>
      <c r="W8" s="135" t="str">
        <f t="shared" ref="W8:W13" si="0">IF(X7=X8,"",IF(X8&gt;1,"、",""))</f>
        <v/>
      </c>
      <c r="X8" s="125">
        <f>IF(I11=U8,SUM(X7),SUM(X7+1))</f>
        <v>0</v>
      </c>
      <c r="Y8" s="125"/>
      <c r="Z8" s="125"/>
      <c r="AA8" s="125"/>
      <c r="AB8" s="125"/>
      <c r="AC8" s="125"/>
      <c r="AD8" s="125"/>
      <c r="AE8" s="125"/>
      <c r="AF8" s="125"/>
      <c r="AG8" s="125"/>
      <c r="AH8" s="125"/>
      <c r="AI8" s="125"/>
      <c r="AJ8" s="125"/>
      <c r="AK8" s="125"/>
      <c r="AL8" s="125"/>
      <c r="AM8" s="136" t="s">
        <v>102</v>
      </c>
      <c r="AN8" s="137"/>
      <c r="AO8" s="138">
        <v>115</v>
      </c>
      <c r="AP8" s="126"/>
      <c r="AQ8" s="126">
        <v>8</v>
      </c>
      <c r="AR8" s="126">
        <v>15500</v>
      </c>
      <c r="AS8" s="126">
        <v>40000</v>
      </c>
      <c r="AT8" s="125">
        <v>1008</v>
      </c>
      <c r="AU8" s="125">
        <v>2008</v>
      </c>
      <c r="AV8" s="125"/>
    </row>
    <row r="9" spans="2:48" ht="20.25" customHeight="1" x14ac:dyDescent="0.15">
      <c r="B9" s="3"/>
      <c r="C9" s="3"/>
      <c r="D9" s="4"/>
      <c r="E9" s="2"/>
      <c r="F9" s="3"/>
      <c r="G9" s="3"/>
      <c r="H9" s="178"/>
      <c r="I9" s="2"/>
      <c r="L9" s="374"/>
      <c r="M9" s="375"/>
      <c r="N9" s="375"/>
      <c r="O9" s="458"/>
      <c r="P9" s="458"/>
      <c r="R9" s="125"/>
      <c r="S9" s="125" t="s">
        <v>77</v>
      </c>
      <c r="T9" s="125">
        <f>SUM(V23:V172)</f>
        <v>0</v>
      </c>
      <c r="U9" s="125">
        <f>SUM(T9*400)</f>
        <v>0</v>
      </c>
      <c r="V9" s="125" t="str">
        <f>IF(I12=U9,"",CONCATENATE(W9,"男子のリレー種目"))</f>
        <v/>
      </c>
      <c r="W9" s="135" t="str">
        <f t="shared" si="0"/>
        <v/>
      </c>
      <c r="X9" s="125">
        <f>IF(I12=U9,SUM(X8),SUM(X8+1))</f>
        <v>0</v>
      </c>
      <c r="Y9" s="125"/>
      <c r="Z9" s="125"/>
      <c r="AA9" s="125"/>
      <c r="AB9" s="125"/>
      <c r="AC9" s="125"/>
      <c r="AD9" s="125"/>
      <c r="AE9" s="125"/>
      <c r="AF9" s="125"/>
      <c r="AG9" s="125"/>
      <c r="AH9" s="125"/>
      <c r="AI9" s="125"/>
      <c r="AJ9" s="125"/>
      <c r="AK9" s="125"/>
      <c r="AL9" s="125"/>
      <c r="AM9" s="125"/>
      <c r="AN9" s="125"/>
      <c r="AO9" s="125"/>
      <c r="AP9" s="126"/>
      <c r="AQ9" s="126">
        <v>10</v>
      </c>
      <c r="AR9" s="126">
        <v>22000</v>
      </c>
      <c r="AS9" s="126">
        <v>50000</v>
      </c>
      <c r="AT9" s="125">
        <v>1010</v>
      </c>
      <c r="AU9" s="125">
        <v>2010</v>
      </c>
      <c r="AV9" s="125"/>
    </row>
    <row r="10" spans="2:48" ht="20.25" customHeight="1" thickBot="1" x14ac:dyDescent="0.2">
      <c r="B10" s="3"/>
      <c r="C10" s="3"/>
      <c r="D10" s="4"/>
      <c r="L10" s="374"/>
      <c r="M10" s="375"/>
      <c r="N10" s="375"/>
      <c r="O10" s="458"/>
      <c r="P10" s="458"/>
      <c r="R10" s="125"/>
      <c r="S10" s="125" t="s">
        <v>70</v>
      </c>
      <c r="T10" s="125">
        <f>SUM(S23:S172)</f>
        <v>0</v>
      </c>
      <c r="U10" s="125">
        <f>SUM(T10*600)</f>
        <v>0</v>
      </c>
      <c r="V10" s="125" t="str">
        <f>IF(I13=U10,"",CONCATENATE(W10,"男子の四種競技"))</f>
        <v/>
      </c>
      <c r="W10" s="135" t="str">
        <f t="shared" si="0"/>
        <v/>
      </c>
      <c r="X10" s="125">
        <f>IF(I13=U10,SUM(X9),SUM(X9+1))</f>
        <v>0</v>
      </c>
      <c r="Y10" s="125"/>
      <c r="Z10" s="125"/>
      <c r="AA10" s="125"/>
      <c r="AB10" s="125"/>
      <c r="AC10" s="125"/>
      <c r="AD10" s="125"/>
      <c r="AE10" s="125"/>
      <c r="AF10" s="125"/>
      <c r="AG10" s="125"/>
      <c r="AH10" s="125"/>
      <c r="AI10" s="125"/>
      <c r="AJ10" s="125"/>
      <c r="AK10" s="125"/>
      <c r="AL10" s="125"/>
      <c r="AM10" s="409" t="s">
        <v>36</v>
      </c>
      <c r="AN10" s="409"/>
      <c r="AO10" s="409"/>
      <c r="AP10" s="126"/>
      <c r="AQ10" s="126">
        <v>11</v>
      </c>
      <c r="AR10" s="126">
        <v>1050</v>
      </c>
      <c r="AS10" s="126">
        <v>2200</v>
      </c>
      <c r="AT10" s="125">
        <v>1011</v>
      </c>
      <c r="AU10" s="125">
        <v>2011</v>
      </c>
      <c r="AV10" s="125"/>
    </row>
    <row r="11" spans="2:48" ht="20.25" customHeight="1" thickBot="1" x14ac:dyDescent="0.2">
      <c r="B11" s="183" t="s">
        <v>6</v>
      </c>
      <c r="C11" s="420" t="s">
        <v>7</v>
      </c>
      <c r="D11" s="379" t="s">
        <v>8</v>
      </c>
      <c r="E11" s="380"/>
      <c r="F11" s="213"/>
      <c r="G11" s="415" t="s">
        <v>268</v>
      </c>
      <c r="H11" s="415"/>
      <c r="I11" s="184">
        <f>SUM(F11*300)</f>
        <v>0</v>
      </c>
      <c r="J11" s="424" t="s">
        <v>9</v>
      </c>
      <c r="K11" s="411">
        <f>SUM(I11:I13)</f>
        <v>0</v>
      </c>
      <c r="L11" s="185"/>
      <c r="O11" s="125"/>
      <c r="P11" s="125"/>
      <c r="Q11" s="125"/>
      <c r="R11" s="125" t="s">
        <v>75</v>
      </c>
      <c r="S11" s="125" t="s">
        <v>76</v>
      </c>
      <c r="T11" s="125">
        <f>SUM(T23:T172)</f>
        <v>0</v>
      </c>
      <c r="U11" s="125">
        <f>SUM(T11*300)</f>
        <v>0</v>
      </c>
      <c r="V11" s="125" t="str">
        <f>IF(I14=U11,"",CONCATENATE(W11,"女子の個人種目"))</f>
        <v/>
      </c>
      <c r="W11" s="135" t="str">
        <f t="shared" si="0"/>
        <v/>
      </c>
      <c r="X11" s="125">
        <f>IF(I14=U11,SUM(X10),SUM(X10+1))</f>
        <v>0</v>
      </c>
      <c r="Y11" s="125"/>
      <c r="Z11" s="125"/>
      <c r="AA11" s="125"/>
      <c r="AB11" s="125"/>
      <c r="AC11" s="125"/>
      <c r="AD11" s="125"/>
      <c r="AE11" s="125"/>
      <c r="AF11" s="125"/>
      <c r="AG11" s="125"/>
      <c r="AH11" s="125"/>
      <c r="AI11" s="125"/>
      <c r="AJ11" s="125"/>
      <c r="AK11" s="125"/>
      <c r="AL11" s="125"/>
      <c r="AM11" s="139" t="s">
        <v>37</v>
      </c>
      <c r="AN11" s="140"/>
      <c r="AO11" s="141" t="s">
        <v>38</v>
      </c>
      <c r="AP11" s="126"/>
      <c r="AQ11" s="126">
        <v>15</v>
      </c>
      <c r="AR11" s="126">
        <v>40000</v>
      </c>
      <c r="AS11" s="126">
        <v>80000</v>
      </c>
      <c r="AT11" s="125">
        <v>1015</v>
      </c>
      <c r="AU11" s="125">
        <v>2015</v>
      </c>
      <c r="AV11" s="125"/>
    </row>
    <row r="12" spans="2:48" ht="20.25" customHeight="1" x14ac:dyDescent="0.15">
      <c r="B12" s="186"/>
      <c r="C12" s="373"/>
      <c r="D12" s="377" t="s">
        <v>10</v>
      </c>
      <c r="E12" s="378"/>
      <c r="F12" s="214"/>
      <c r="G12" s="376" t="s">
        <v>78</v>
      </c>
      <c r="H12" s="376"/>
      <c r="I12" s="187">
        <f>SUM(F12*400)</f>
        <v>0</v>
      </c>
      <c r="J12" s="418"/>
      <c r="K12" s="412"/>
      <c r="L12" s="185"/>
      <c r="O12" s="125"/>
      <c r="P12" s="125"/>
      <c r="Q12" s="125"/>
      <c r="R12" s="125"/>
      <c r="S12" s="125" t="s">
        <v>77</v>
      </c>
      <c r="T12" s="125">
        <f>SUM(W23:W172)</f>
        <v>0</v>
      </c>
      <c r="U12" s="125">
        <f>SUM(T12*400)</f>
        <v>0</v>
      </c>
      <c r="V12" s="125" t="str">
        <f>IF(I15=U12,"",CONCATENATE(W12,"女子のリレー種目"))</f>
        <v/>
      </c>
      <c r="W12" s="135" t="str">
        <f t="shared" si="0"/>
        <v/>
      </c>
      <c r="X12" s="125">
        <f>IF(I15=U12,SUM(X11),SUM(X11+1))</f>
        <v>0</v>
      </c>
      <c r="Y12" s="125"/>
      <c r="Z12" s="125"/>
      <c r="AA12" s="125"/>
      <c r="AB12" s="125"/>
      <c r="AC12" s="125"/>
      <c r="AD12" s="125"/>
      <c r="AE12" s="125"/>
      <c r="AF12" s="125"/>
      <c r="AG12" s="125"/>
      <c r="AH12" s="125"/>
      <c r="AI12" s="125"/>
      <c r="AJ12" s="125"/>
      <c r="AK12" s="125"/>
      <c r="AL12" s="125"/>
      <c r="AM12" s="142" t="s">
        <v>39</v>
      </c>
      <c r="AN12" s="143"/>
      <c r="AO12" s="144">
        <v>1</v>
      </c>
      <c r="AP12" s="126"/>
      <c r="AQ12" s="126">
        <v>18</v>
      </c>
      <c r="AR12" s="126">
        <v>15500</v>
      </c>
      <c r="AS12" s="126">
        <v>40000</v>
      </c>
      <c r="AT12" s="125">
        <v>1030</v>
      </c>
      <c r="AU12" s="125">
        <v>2018</v>
      </c>
      <c r="AV12" s="125"/>
    </row>
    <row r="13" spans="2:48" ht="20.25" customHeight="1" x14ac:dyDescent="0.15">
      <c r="B13" s="186"/>
      <c r="C13" s="373"/>
      <c r="D13" s="377" t="s">
        <v>0</v>
      </c>
      <c r="E13" s="378"/>
      <c r="F13" s="214"/>
      <c r="G13" s="376" t="s">
        <v>79</v>
      </c>
      <c r="H13" s="376"/>
      <c r="I13" s="187">
        <f>SUM(F13*600)</f>
        <v>0</v>
      </c>
      <c r="J13" s="419"/>
      <c r="K13" s="412"/>
      <c r="L13" s="185"/>
      <c r="O13" s="125"/>
      <c r="P13" s="125"/>
      <c r="Q13" s="125"/>
      <c r="R13" s="125"/>
      <c r="S13" s="125" t="s">
        <v>70</v>
      </c>
      <c r="T13" s="125">
        <f>SUM(U23:U172)</f>
        <v>0</v>
      </c>
      <c r="U13" s="125">
        <f>SUM(T13*600)</f>
        <v>0</v>
      </c>
      <c r="V13" s="125" t="str">
        <f>IF(I16=U13,"",CONCATENATE(W13,"女子の四種競技"))</f>
        <v/>
      </c>
      <c r="W13" s="135" t="str">
        <f t="shared" si="0"/>
        <v/>
      </c>
      <c r="X13" s="125">
        <f>IF(I16=U13,SUM(X12),SUM(X12+1))</f>
        <v>0</v>
      </c>
      <c r="Y13" s="125"/>
      <c r="Z13" s="125"/>
      <c r="AA13" s="125"/>
      <c r="AB13" s="125"/>
      <c r="AC13" s="125"/>
      <c r="AD13" s="125"/>
      <c r="AE13" s="125"/>
      <c r="AF13" s="125"/>
      <c r="AG13" s="125"/>
      <c r="AH13" s="125"/>
      <c r="AI13" s="125"/>
      <c r="AJ13" s="125"/>
      <c r="AK13" s="125"/>
      <c r="AL13" s="125"/>
      <c r="AM13" s="142" t="s">
        <v>40</v>
      </c>
      <c r="AN13" s="143"/>
      <c r="AO13" s="144">
        <v>2</v>
      </c>
      <c r="AP13" s="126"/>
      <c r="AQ13" s="126">
        <v>30</v>
      </c>
      <c r="AR13" s="126">
        <v>83000</v>
      </c>
      <c r="AS13" s="126">
        <v>150000</v>
      </c>
      <c r="AT13" s="125">
        <v>1110</v>
      </c>
      <c r="AU13" s="125">
        <v>2030</v>
      </c>
      <c r="AV13" s="125"/>
    </row>
    <row r="14" spans="2:48" ht="20.25" customHeight="1" x14ac:dyDescent="0.15">
      <c r="B14" s="188" t="s">
        <v>11</v>
      </c>
      <c r="C14" s="373" t="s">
        <v>12</v>
      </c>
      <c r="D14" s="377" t="s">
        <v>8</v>
      </c>
      <c r="E14" s="378"/>
      <c r="F14" s="215"/>
      <c r="G14" s="376" t="s">
        <v>366</v>
      </c>
      <c r="H14" s="376"/>
      <c r="I14" s="189">
        <f>SUM(F14*300)</f>
        <v>0</v>
      </c>
      <c r="J14" s="417" t="s">
        <v>13</v>
      </c>
      <c r="K14" s="412">
        <f>SUM(I14:I16)</f>
        <v>0</v>
      </c>
      <c r="L14" s="2"/>
      <c r="O14" s="125"/>
      <c r="P14" s="125"/>
      <c r="Q14" s="125"/>
      <c r="R14" s="125"/>
      <c r="S14" s="125"/>
      <c r="T14" s="125"/>
      <c r="U14" s="125">
        <f>SUM(U8:U13)</f>
        <v>0</v>
      </c>
      <c r="V14" s="125"/>
      <c r="W14" s="125"/>
      <c r="X14" s="125"/>
      <c r="Y14" s="125"/>
      <c r="Z14" s="125"/>
      <c r="AA14" s="125"/>
      <c r="AB14" s="125"/>
      <c r="AC14" s="125"/>
      <c r="AD14" s="125"/>
      <c r="AE14" s="125"/>
      <c r="AF14" s="125"/>
      <c r="AG14" s="125"/>
      <c r="AH14" s="125"/>
      <c r="AI14" s="125"/>
      <c r="AJ14" s="125"/>
      <c r="AK14" s="125"/>
      <c r="AL14" s="125"/>
      <c r="AM14" s="142" t="s">
        <v>41</v>
      </c>
      <c r="AN14" s="143"/>
      <c r="AO14" s="144">
        <v>4</v>
      </c>
      <c r="AP14" s="126"/>
      <c r="AQ14" s="126">
        <v>50</v>
      </c>
      <c r="AR14" s="126">
        <v>145000</v>
      </c>
      <c r="AS14" s="126">
        <v>300000</v>
      </c>
      <c r="AT14" s="125">
        <v>1111</v>
      </c>
      <c r="AU14" s="125">
        <v>2100</v>
      </c>
      <c r="AV14" s="125"/>
    </row>
    <row r="15" spans="2:48" ht="20.25" customHeight="1" x14ac:dyDescent="0.15">
      <c r="B15" s="188"/>
      <c r="C15" s="373"/>
      <c r="D15" s="377" t="s">
        <v>10</v>
      </c>
      <c r="E15" s="378"/>
      <c r="F15" s="216"/>
      <c r="G15" s="376" t="s">
        <v>81</v>
      </c>
      <c r="H15" s="376"/>
      <c r="I15" s="189">
        <f>SUM(F15*400)</f>
        <v>0</v>
      </c>
      <c r="J15" s="418"/>
      <c r="K15" s="412"/>
      <c r="L15" s="2"/>
      <c r="O15" s="124"/>
      <c r="P15" s="124"/>
      <c r="Q15" s="124"/>
      <c r="R15" s="125"/>
      <c r="S15" s="125"/>
      <c r="T15" s="125"/>
      <c r="U15" s="125"/>
      <c r="V15" s="125" t="str">
        <f>CONCATENATE(V8,V9,V10,V11,V12,V13,"が間違っています。")</f>
        <v>が間違っています。</v>
      </c>
      <c r="W15" s="125"/>
      <c r="X15" s="125"/>
      <c r="Y15" s="125"/>
      <c r="Z15" s="125"/>
      <c r="AA15" s="125"/>
      <c r="AB15" s="125"/>
      <c r="AC15" s="125"/>
      <c r="AD15" s="125"/>
      <c r="AE15" s="125"/>
      <c r="AF15" s="125"/>
      <c r="AG15" s="125"/>
      <c r="AH15" s="125"/>
      <c r="AI15" s="125"/>
      <c r="AJ15" s="125"/>
      <c r="AK15" s="125"/>
      <c r="AL15" s="125"/>
      <c r="AM15" s="142" t="s">
        <v>42</v>
      </c>
      <c r="AN15" s="143"/>
      <c r="AO15" s="144">
        <v>8</v>
      </c>
      <c r="AP15" s="126"/>
      <c r="AQ15" s="126">
        <v>100</v>
      </c>
      <c r="AR15" s="126">
        <v>1360</v>
      </c>
      <c r="AS15" s="126">
        <v>2500</v>
      </c>
      <c r="AT15" s="125">
        <v>1115</v>
      </c>
      <c r="AU15" s="125">
        <v>2101</v>
      </c>
      <c r="AV15" s="125"/>
    </row>
    <row r="16" spans="2:48" ht="20.25" customHeight="1" thickBot="1" x14ac:dyDescent="0.2">
      <c r="B16" s="188"/>
      <c r="C16" s="373"/>
      <c r="D16" s="377" t="s">
        <v>0</v>
      </c>
      <c r="E16" s="378"/>
      <c r="F16" s="215"/>
      <c r="G16" s="376" t="s">
        <v>83</v>
      </c>
      <c r="H16" s="376"/>
      <c r="I16" s="189">
        <f>SUM(F16*600)</f>
        <v>0</v>
      </c>
      <c r="J16" s="419"/>
      <c r="K16" s="412"/>
      <c r="L16" s="2"/>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42" t="s">
        <v>43</v>
      </c>
      <c r="AN16" s="143"/>
      <c r="AO16" s="144">
        <v>15</v>
      </c>
      <c r="AP16" s="126"/>
      <c r="AQ16" s="126">
        <v>101</v>
      </c>
      <c r="AR16" s="126">
        <v>1400</v>
      </c>
      <c r="AS16" s="126">
        <v>2500</v>
      </c>
      <c r="AT16" s="125">
        <v>1145</v>
      </c>
      <c r="AU16" s="125">
        <v>2145</v>
      </c>
      <c r="AV16" s="125"/>
    </row>
    <row r="17" spans="1:48" ht="20.25" customHeight="1" thickBot="1" x14ac:dyDescent="0.2">
      <c r="B17" s="114" t="s">
        <v>14</v>
      </c>
      <c r="C17" s="190"/>
      <c r="D17" s="191"/>
      <c r="E17" s="192"/>
      <c r="F17" s="193"/>
      <c r="G17" s="192"/>
      <c r="H17" s="194"/>
      <c r="I17" s="195"/>
      <c r="J17" s="190" t="s">
        <v>15</v>
      </c>
      <c r="K17" s="173">
        <f>SUM(K11:K15)</f>
        <v>0</v>
      </c>
      <c r="L17" s="174" t="str">
        <f>IF(K17=U14,"○","×")</f>
        <v>○</v>
      </c>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42" t="s">
        <v>44</v>
      </c>
      <c r="AN17" s="143"/>
      <c r="AO17" s="144">
        <v>30</v>
      </c>
      <c r="AP17" s="126"/>
      <c r="AQ17" s="126">
        <v>110</v>
      </c>
      <c r="AR17" s="126">
        <v>1380</v>
      </c>
      <c r="AS17" s="126">
        <v>2500</v>
      </c>
      <c r="AT17" s="125">
        <v>1501</v>
      </c>
      <c r="AU17" s="125">
        <v>2501</v>
      </c>
      <c r="AV17" s="125"/>
    </row>
    <row r="18" spans="1:48" ht="20.25" customHeight="1" x14ac:dyDescent="0.15">
      <c r="A18" s="3"/>
      <c r="B18" s="3"/>
      <c r="C18" s="410"/>
      <c r="D18" s="410"/>
      <c r="E18" s="410"/>
      <c r="F18" s="410"/>
      <c r="G18" s="410"/>
      <c r="H18" s="178"/>
      <c r="I18" s="178"/>
      <c r="J18" s="178"/>
      <c r="K18" s="178"/>
      <c r="L18" s="178"/>
      <c r="M18" s="178"/>
      <c r="N18" s="178"/>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42" t="s">
        <v>45</v>
      </c>
      <c r="AN18" s="143"/>
      <c r="AO18" s="144">
        <v>50</v>
      </c>
      <c r="AP18" s="126"/>
      <c r="AQ18" s="126">
        <v>111</v>
      </c>
      <c r="AR18" s="126">
        <v>1400</v>
      </c>
      <c r="AS18" s="126">
        <v>2500</v>
      </c>
      <c r="AT18" s="125">
        <v>1502</v>
      </c>
      <c r="AU18" s="125">
        <v>2502</v>
      </c>
      <c r="AV18" s="125"/>
    </row>
    <row r="19" spans="1:48" ht="20.25" customHeight="1" x14ac:dyDescent="0.15">
      <c r="A19" s="4"/>
      <c r="B19" s="4"/>
      <c r="H19" s="2"/>
      <c r="I19" s="196"/>
      <c r="J19" s="178"/>
      <c r="K19" s="178"/>
      <c r="L19" s="178"/>
      <c r="M19" s="178"/>
      <c r="N19" s="178"/>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42" t="s">
        <v>46</v>
      </c>
      <c r="AN19" s="143"/>
      <c r="AO19" s="144">
        <v>100</v>
      </c>
      <c r="AP19" s="126"/>
      <c r="AQ19" s="126">
        <v>115</v>
      </c>
      <c r="AR19" s="126">
        <v>40000</v>
      </c>
      <c r="AS19" s="126">
        <v>80000</v>
      </c>
      <c r="AT19" s="125">
        <v>1503</v>
      </c>
      <c r="AU19" s="125">
        <v>2503</v>
      </c>
      <c r="AV19" s="125"/>
    </row>
    <row r="20" spans="1:48" ht="20.25" customHeight="1" thickBot="1" x14ac:dyDescent="0.2">
      <c r="A20" s="178"/>
      <c r="B20" s="421" t="s">
        <v>128</v>
      </c>
      <c r="C20" s="421"/>
      <c r="D20" s="421"/>
      <c r="E20" s="421"/>
      <c r="F20" s="421"/>
      <c r="G20" s="421"/>
      <c r="H20" s="421"/>
      <c r="I20" s="421"/>
      <c r="J20" s="178"/>
      <c r="K20" s="178"/>
      <c r="L20" s="178"/>
      <c r="M20" s="178"/>
      <c r="N20" s="178"/>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42" t="s">
        <v>80</v>
      </c>
      <c r="AN20" s="143"/>
      <c r="AO20" s="144">
        <v>101</v>
      </c>
      <c r="AP20" s="126"/>
      <c r="AQ20" s="126">
        <v>145</v>
      </c>
      <c r="AR20" s="126">
        <v>1500</v>
      </c>
      <c r="AS20" s="126">
        <v>4000</v>
      </c>
      <c r="AT20" s="125">
        <v>1504</v>
      </c>
      <c r="AU20" s="125">
        <v>2504</v>
      </c>
      <c r="AV20" s="125"/>
    </row>
    <row r="21" spans="1:48" s="197" customFormat="1" ht="20.25" customHeight="1" x14ac:dyDescent="0.15">
      <c r="A21" s="369"/>
      <c r="B21" s="371" t="s">
        <v>16</v>
      </c>
      <c r="C21" s="371" t="s">
        <v>19</v>
      </c>
      <c r="D21" s="371" t="s">
        <v>21</v>
      </c>
      <c r="E21" s="414" t="s">
        <v>8</v>
      </c>
      <c r="F21" s="415"/>
      <c r="G21" s="415"/>
      <c r="H21" s="416"/>
      <c r="I21" s="217" t="s">
        <v>22</v>
      </c>
      <c r="J21" s="413" t="s">
        <v>8</v>
      </c>
      <c r="K21" s="413"/>
      <c r="L21" s="413"/>
      <c r="M21" s="413"/>
      <c r="N21" s="217" t="s">
        <v>22</v>
      </c>
      <c r="O21" s="125"/>
      <c r="P21" s="125"/>
      <c r="Q21" s="125"/>
      <c r="R21" s="145"/>
      <c r="S21" s="145"/>
      <c r="T21" s="145"/>
      <c r="U21" s="145"/>
      <c r="V21" s="145"/>
      <c r="W21" s="145"/>
      <c r="X21" s="145"/>
      <c r="Y21" s="145"/>
      <c r="Z21" s="145"/>
      <c r="AA21" s="145"/>
      <c r="AB21" s="145"/>
      <c r="AC21" s="145"/>
      <c r="AD21" s="145"/>
      <c r="AE21" s="145"/>
      <c r="AF21" s="145"/>
      <c r="AG21" s="145"/>
      <c r="AH21" s="145"/>
      <c r="AI21" s="145"/>
      <c r="AJ21" s="145"/>
      <c r="AK21" s="125"/>
      <c r="AL21" s="145"/>
      <c r="AM21" s="142" t="s">
        <v>47</v>
      </c>
      <c r="AN21" s="143"/>
      <c r="AO21" s="144">
        <v>110</v>
      </c>
      <c r="AP21" s="126"/>
      <c r="AQ21" s="126">
        <v>501</v>
      </c>
      <c r="AR21" s="126">
        <v>100</v>
      </c>
      <c r="AS21" s="126">
        <v>200</v>
      </c>
      <c r="AT21" s="125">
        <v>1615</v>
      </c>
      <c r="AU21" s="125">
        <v>2601</v>
      </c>
      <c r="AV21" s="145"/>
    </row>
    <row r="22" spans="1:48" s="197" customFormat="1" ht="20.25" customHeight="1" thickBot="1" x14ac:dyDescent="0.2">
      <c r="A22" s="370"/>
      <c r="B22" s="372"/>
      <c r="C22" s="372"/>
      <c r="D22" s="372"/>
      <c r="E22" s="198" t="s">
        <v>23</v>
      </c>
      <c r="F22" s="199" t="s">
        <v>24</v>
      </c>
      <c r="G22" s="223" t="s">
        <v>25</v>
      </c>
      <c r="H22" s="224" t="s">
        <v>26</v>
      </c>
      <c r="I22" s="218" t="s">
        <v>84</v>
      </c>
      <c r="J22" s="200" t="s">
        <v>27</v>
      </c>
      <c r="K22" s="201" t="s">
        <v>28</v>
      </c>
      <c r="L22" s="231" t="s">
        <v>29</v>
      </c>
      <c r="M22" s="232" t="s">
        <v>30</v>
      </c>
      <c r="N22" s="222" t="s">
        <v>31</v>
      </c>
      <c r="O22" s="145"/>
      <c r="P22" s="145"/>
      <c r="Q22" s="145"/>
      <c r="R22" s="146" t="s">
        <v>32</v>
      </c>
      <c r="S22" s="146" t="s">
        <v>68</v>
      </c>
      <c r="T22" s="146" t="s">
        <v>33</v>
      </c>
      <c r="U22" s="146" t="s">
        <v>69</v>
      </c>
      <c r="V22" s="145" t="s">
        <v>85</v>
      </c>
      <c r="W22" s="145" t="s">
        <v>86</v>
      </c>
      <c r="X22" s="145" t="s">
        <v>23</v>
      </c>
      <c r="Y22" s="145" t="s">
        <v>24</v>
      </c>
      <c r="Z22" s="145" t="s">
        <v>25</v>
      </c>
      <c r="AA22" s="145" t="s">
        <v>26</v>
      </c>
      <c r="AB22" s="145" t="s">
        <v>87</v>
      </c>
      <c r="AC22" s="145" t="s">
        <v>88</v>
      </c>
      <c r="AD22" s="145" t="s">
        <v>89</v>
      </c>
      <c r="AE22" s="145" t="s">
        <v>90</v>
      </c>
      <c r="AF22" s="145" t="s">
        <v>91</v>
      </c>
      <c r="AG22" s="145" t="s">
        <v>92</v>
      </c>
      <c r="AH22" s="145" t="s">
        <v>93</v>
      </c>
      <c r="AI22" s="145" t="s">
        <v>94</v>
      </c>
      <c r="AJ22" s="145"/>
      <c r="AK22" s="147" t="s">
        <v>95</v>
      </c>
      <c r="AL22" s="145"/>
      <c r="AM22" s="142" t="s">
        <v>82</v>
      </c>
      <c r="AN22" s="143"/>
      <c r="AO22" s="144">
        <v>111</v>
      </c>
      <c r="AP22" s="126"/>
      <c r="AQ22" s="126">
        <v>502</v>
      </c>
      <c r="AR22" s="126">
        <v>100</v>
      </c>
      <c r="AS22" s="126">
        <v>500</v>
      </c>
      <c r="AT22" s="125">
        <v>1640</v>
      </c>
      <c r="AU22" s="125">
        <v>2627</v>
      </c>
      <c r="AV22" s="145"/>
    </row>
    <row r="23" spans="1:48" ht="20.25" customHeight="1" x14ac:dyDescent="0.15">
      <c r="A23" s="8">
        <v>1</v>
      </c>
      <c r="B23" s="118" t="str">
        <f>IF(基本データ入力!L4="","",基本データ入力!L4)</f>
        <v/>
      </c>
      <c r="C23" s="115" t="str">
        <f>IF('処理用（範囲指定してますさわらないようにお願いします）'!$G2="","",'処理用（範囲指定してますさわらないようにお願いします）'!$G2)</f>
        <v/>
      </c>
      <c r="D23" s="118" t="str">
        <f>IF(基本データ入力!M4="","",基本データ入力!M4)</f>
        <v/>
      </c>
      <c r="E23" s="10"/>
      <c r="F23" s="9"/>
      <c r="G23" s="225"/>
      <c r="H23" s="226"/>
      <c r="I23" s="219"/>
      <c r="J23" s="13"/>
      <c r="K23" s="9"/>
      <c r="L23" s="225"/>
      <c r="M23" s="233"/>
      <c r="N23" s="219"/>
      <c r="O23" s="148"/>
      <c r="P23" s="148"/>
      <c r="Q23" s="148"/>
      <c r="R23" s="149">
        <f t="shared" ref="R23:R54" si="1">IF($B23=1,COUNT($E23:$H23),0)-S23</f>
        <v>0</v>
      </c>
      <c r="S23" s="149">
        <f t="shared" ref="S23:S54" si="2">IF($B23=1,COUNTIF($E23:$H23,901),0)</f>
        <v>0</v>
      </c>
      <c r="T23" s="149">
        <f t="shared" ref="T23:T54" si="3">IF($B23=2,COUNT($E23:$H23),0)-U23</f>
        <v>0</v>
      </c>
      <c r="U23" s="149">
        <f t="shared" ref="U23:U54" si="4">IF($B23=2,COUNTIF($E23:$H23,901),0)</f>
        <v>0</v>
      </c>
      <c r="V23" s="125">
        <f t="shared" ref="V23:V54" si="5">IF($B23=1,IF($I23="",0,IF(VALUE(RIGHTB($I23,1))=1,1,0)),0)</f>
        <v>0</v>
      </c>
      <c r="W23" s="125">
        <f t="shared" ref="W23:W54" si="6">IF($B23=2,IF($I23="",0,IF(VALUE(RIGHTB($I23,1))=1,1,0)),0)</f>
        <v>0</v>
      </c>
      <c r="X23" s="125" t="str">
        <f>IF(E23="","",VLOOKUP(E23+1000*$B23,IF($B23=1,$AT$5:$AT$24,$AU$5:$AU$24),1,0))</f>
        <v/>
      </c>
      <c r="Y23" s="125" t="str">
        <f>IF(F23="","",VLOOKUP(F23+1000*$B23,IF($B23=1,$AT$5:$AT$24,$AU$5:$AU$24),1,0))</f>
        <v/>
      </c>
      <c r="Z23" s="125" t="str">
        <f>IF(G23="","",VLOOKUP(G23+1000*$B23,IF($B23=1,$AT$5:$AT$24,$AU$5:$AU$24),1,0))</f>
        <v/>
      </c>
      <c r="AA23" s="125" t="str">
        <f>IF(H23="","",VLOOKUP(H23+1000*$B23,IF($B23=1,$AT$5:$AT$24,$AU$5:$AU$24),1,0))</f>
        <v/>
      </c>
      <c r="AB23" s="125" t="str">
        <f>IF(J23="","",VLOOKUP(E23,$AQ$4:$AS$30,2,0))</f>
        <v/>
      </c>
      <c r="AC23" s="125" t="str">
        <f>IF(J23="","",VLOOKUP(E23,$AQ$4:$AS$30,3,0))</f>
        <v/>
      </c>
      <c r="AD23" s="125" t="str">
        <f>IF(K23="","",VLOOKUP(F23,$AQ$4:$AS$30,2,0))</f>
        <v/>
      </c>
      <c r="AE23" s="125" t="str">
        <f>IF(K23="","",VLOOKUP(F23,$AQ$4:$AS$30,3,0))</f>
        <v/>
      </c>
      <c r="AF23" s="125" t="str">
        <f>IF(L23="","",VLOOKUP(G23,$AQ$4:$AS$30,2,0))</f>
        <v/>
      </c>
      <c r="AG23" s="125" t="str">
        <f>IF(L23="","",VLOOKUP(G23,$AQ$4:$AS$30,3,0))</f>
        <v/>
      </c>
      <c r="AH23" s="125" t="str">
        <f>IF(M23="","",VLOOKUP(H23,$AQ$4:$AS$30,2,0))</f>
        <v/>
      </c>
      <c r="AI23" s="125" t="str">
        <f>IF(M23="","",VLOOKUP(H23,$AQ$4:$AS$30,3,0))</f>
        <v/>
      </c>
      <c r="AJ23" s="125"/>
      <c r="AK23" s="150">
        <f>IF(ISERROR(SUM(X23:AA23))=TRUE,"×",A23)</f>
        <v>1</v>
      </c>
      <c r="AL23" s="125"/>
      <c r="AM23" s="151" t="s">
        <v>48</v>
      </c>
      <c r="AN23" s="152"/>
      <c r="AO23" s="144">
        <v>501</v>
      </c>
      <c r="AP23" s="126"/>
      <c r="AQ23" s="126">
        <v>503</v>
      </c>
      <c r="AR23" s="126">
        <v>150</v>
      </c>
      <c r="AS23" s="126">
        <v>750</v>
      </c>
      <c r="AT23" s="125">
        <v>1650</v>
      </c>
      <c r="AU23" s="125">
        <v>2640</v>
      </c>
      <c r="AV23" s="125"/>
    </row>
    <row r="24" spans="1:48" ht="20.25" customHeight="1" x14ac:dyDescent="0.15">
      <c r="A24" s="15">
        <v>2</v>
      </c>
      <c r="B24" s="119" t="str">
        <f>IF(基本データ入力!L5="","",基本データ入力!L5)</f>
        <v/>
      </c>
      <c r="C24" s="116" t="str">
        <f>IF('処理用（範囲指定してますさわらないようにお願いします）'!$G3="","",'処理用（範囲指定してますさわらないようにお願いします）'!$G3)</f>
        <v/>
      </c>
      <c r="D24" s="120" t="str">
        <f>IF(基本データ入力!M5="","",基本データ入力!M5)</f>
        <v/>
      </c>
      <c r="E24" s="17"/>
      <c r="F24" s="16"/>
      <c r="G24" s="227"/>
      <c r="H24" s="228"/>
      <c r="I24" s="220"/>
      <c r="J24" s="18"/>
      <c r="K24" s="16"/>
      <c r="L24" s="227"/>
      <c r="M24" s="234"/>
      <c r="N24" s="220"/>
      <c r="O24" s="124"/>
      <c r="P24" s="124"/>
      <c r="Q24" s="124"/>
      <c r="R24" s="149">
        <f t="shared" si="1"/>
        <v>0</v>
      </c>
      <c r="S24" s="149">
        <f t="shared" si="2"/>
        <v>0</v>
      </c>
      <c r="T24" s="149">
        <f t="shared" si="3"/>
        <v>0</v>
      </c>
      <c r="U24" s="149">
        <f t="shared" si="4"/>
        <v>0</v>
      </c>
      <c r="V24" s="125">
        <f t="shared" si="5"/>
        <v>0</v>
      </c>
      <c r="W24" s="125">
        <f t="shared" si="6"/>
        <v>0</v>
      </c>
      <c r="X24" s="125" t="str">
        <f>IF(E24="","",VLOOKUP(E24+1000*$B24,IF($B24=1,$AT$5:$AT$24,$AU$5:$AU$24),1,0))</f>
        <v/>
      </c>
      <c r="Y24" s="125" t="str">
        <f>IF(F24="","",VLOOKUP(F24+1000*$B24,IF($B24=1,$AT$5:$AT$24,$AU$5:$AU$24),1,0))</f>
        <v/>
      </c>
      <c r="Z24" s="125" t="str">
        <f>IF(G24="","",VLOOKUP(G24+1000*$B24,IF($B24=1,$AT$5:$AT$24,$AU$5:$AU$24),1,0))</f>
        <v/>
      </c>
      <c r="AA24" s="125" t="str">
        <f>IF(H24="","",VLOOKUP(H24+1000*$B24,IF($B24=1,$AT$5:$AT$24,$AU$5:$AU$24),1,0))</f>
        <v/>
      </c>
      <c r="AB24" s="125" t="str">
        <f>IF(J24="","",VLOOKUP(E24,$AQ$4:$AS$30,2,0))</f>
        <v/>
      </c>
      <c r="AC24" s="125" t="str">
        <f>IF(J24="","",VLOOKUP(E24,$AQ$4:$AS$30,3,0))</f>
        <v/>
      </c>
      <c r="AD24" s="125" t="str">
        <f>IF(K24="","",VLOOKUP(F24,$AQ$4:$AS$30,2,0))</f>
        <v/>
      </c>
      <c r="AE24" s="125" t="str">
        <f>IF(K24="","",VLOOKUP(F24,$AQ$4:$AS$30,3,0))</f>
        <v/>
      </c>
      <c r="AF24" s="125" t="str">
        <f>IF(L24="","",VLOOKUP(G24,$AQ$4:$AS$30,2,0))</f>
        <v/>
      </c>
      <c r="AG24" s="125" t="str">
        <f>IF(L24="","",VLOOKUP(G24,$AQ$4:$AS$30,3,0))</f>
        <v/>
      </c>
      <c r="AH24" s="125" t="str">
        <f>IF(M24="","",VLOOKUP(H24,$AQ$4:$AS$30,2,0))</f>
        <v/>
      </c>
      <c r="AI24" s="125" t="str">
        <f>IF(M24="","",VLOOKUP(H24,$AQ$4:$AS$30,3,0))</f>
        <v/>
      </c>
      <c r="AJ24" s="125"/>
      <c r="AK24" s="150">
        <f>IF(ISERROR(SUM(X24:AA24))=TRUE,"×",A24)</f>
        <v>2</v>
      </c>
      <c r="AL24" s="125"/>
      <c r="AM24" s="151" t="s">
        <v>49</v>
      </c>
      <c r="AN24" s="152"/>
      <c r="AO24" s="144">
        <v>502</v>
      </c>
      <c r="AP24" s="126"/>
      <c r="AQ24" s="126">
        <v>504</v>
      </c>
      <c r="AR24" s="126">
        <v>800</v>
      </c>
      <c r="AS24" s="126">
        <v>1500</v>
      </c>
      <c r="AT24" s="125">
        <v>1901</v>
      </c>
      <c r="AU24" s="125">
        <v>2901</v>
      </c>
      <c r="AV24" s="125"/>
    </row>
    <row r="25" spans="1:48" ht="20.25" customHeight="1" x14ac:dyDescent="0.15">
      <c r="A25" s="15">
        <v>3</v>
      </c>
      <c r="B25" s="119" t="str">
        <f>IF(基本データ入力!L6="","",基本データ入力!L6)</f>
        <v/>
      </c>
      <c r="C25" s="116" t="str">
        <f>IF('処理用（範囲指定してますさわらないようにお願いします）'!$G4="","",'処理用（範囲指定してますさわらないようにお願いします）'!$G4)</f>
        <v/>
      </c>
      <c r="D25" s="120" t="str">
        <f>IF(基本データ入力!M6="","",基本データ入力!M6)</f>
        <v/>
      </c>
      <c r="E25" s="17"/>
      <c r="F25" s="16"/>
      <c r="G25" s="227"/>
      <c r="H25" s="228"/>
      <c r="I25" s="220"/>
      <c r="J25" s="18"/>
      <c r="K25" s="16"/>
      <c r="L25" s="227"/>
      <c r="M25" s="234"/>
      <c r="N25" s="220"/>
      <c r="O25" s="124"/>
      <c r="P25" s="124"/>
      <c r="Q25" s="124"/>
      <c r="R25" s="149">
        <f t="shared" si="1"/>
        <v>0</v>
      </c>
      <c r="S25" s="149">
        <f t="shared" si="2"/>
        <v>0</v>
      </c>
      <c r="T25" s="149">
        <f t="shared" si="3"/>
        <v>0</v>
      </c>
      <c r="U25" s="149">
        <f t="shared" si="4"/>
        <v>0</v>
      </c>
      <c r="V25" s="125">
        <f t="shared" si="5"/>
        <v>0</v>
      </c>
      <c r="W25" s="125">
        <f t="shared" si="6"/>
        <v>0</v>
      </c>
      <c r="X25" s="125" t="str">
        <f>IF(E25="","",VLOOKUP(E25+1000*$B25,IF($B25=1,$AT$5:$AT$24,$AU$5:$AU$24),1,0))</f>
        <v/>
      </c>
      <c r="Y25" s="125" t="str">
        <f>IF(F25="","",VLOOKUP(F25+1000*$B25,IF($B25=1,$AT$5:$AT$24,$AU$5:$AU$24),1,0))</f>
        <v/>
      </c>
      <c r="Z25" s="125" t="str">
        <f>IF(G25="","",VLOOKUP(G25+1000*$B25,IF($B25=1,$AT$5:$AT$24,$AU$5:$AU$24),1,0))</f>
        <v/>
      </c>
      <c r="AA25" s="125" t="str">
        <f>IF(H25="","",VLOOKUP(H25+1000*$B25,IF($B25=1,$AT$5:$AT$24,$AU$5:$AU$24),1,0))</f>
        <v/>
      </c>
      <c r="AB25" s="125" t="str">
        <f>IF(J25="","",VLOOKUP(E25,$AQ$4:$AS$30,2,0))</f>
        <v/>
      </c>
      <c r="AC25" s="125" t="str">
        <f>IF(J25="","",VLOOKUP(E25,$AQ$4:$AS$30,3,0))</f>
        <v/>
      </c>
      <c r="AD25" s="125" t="str">
        <f>IF(K25="","",VLOOKUP(F25,$AQ$4:$AS$30,2,0))</f>
        <v/>
      </c>
      <c r="AE25" s="125" t="str">
        <f>IF(K25="","",VLOOKUP(F25,$AQ$4:$AS$30,3,0))</f>
        <v/>
      </c>
      <c r="AF25" s="125" t="str">
        <f>IF(L25="","",VLOOKUP(G25,$AQ$4:$AS$30,2,0))</f>
        <v/>
      </c>
      <c r="AG25" s="125" t="str">
        <f>IF(L25="","",VLOOKUP(G25,$AQ$4:$AS$30,3,0))</f>
        <v/>
      </c>
      <c r="AH25" s="125" t="str">
        <f>IF(M25="","",VLOOKUP(H25,$AQ$4:$AS$30,2,0))</f>
        <v/>
      </c>
      <c r="AI25" s="125" t="str">
        <f>IF(M25="","",VLOOKUP(H25,$AQ$4:$AS$30,3,0))</f>
        <v/>
      </c>
      <c r="AJ25" s="125"/>
      <c r="AK25" s="150">
        <f>IF(ISERROR(SUM(X25:AA25))=TRUE,"×",A25)</f>
        <v>3</v>
      </c>
      <c r="AL25" s="125"/>
      <c r="AM25" s="151" t="s">
        <v>50</v>
      </c>
      <c r="AN25" s="152"/>
      <c r="AO25" s="144">
        <v>503</v>
      </c>
      <c r="AP25" s="126"/>
      <c r="AQ25" s="126">
        <v>601</v>
      </c>
      <c r="AR25" s="126">
        <v>500</v>
      </c>
      <c r="AS25" s="126">
        <v>5000</v>
      </c>
      <c r="AT25" s="125"/>
      <c r="AU25" s="125"/>
      <c r="AV25" s="125"/>
    </row>
    <row r="26" spans="1:48" ht="20.25" customHeight="1" x14ac:dyDescent="0.15">
      <c r="A26" s="15">
        <v>4</v>
      </c>
      <c r="B26" s="119" t="str">
        <f>IF(基本データ入力!L7="","",基本データ入力!L7)</f>
        <v/>
      </c>
      <c r="C26" s="116" t="str">
        <f>IF('処理用（範囲指定してますさわらないようにお願いします）'!$G5="","",'処理用（範囲指定してますさわらないようにお願いします）'!$G5)</f>
        <v/>
      </c>
      <c r="D26" s="120" t="str">
        <f>IF(基本データ入力!M7="","",基本データ入力!M7)</f>
        <v/>
      </c>
      <c r="E26" s="17"/>
      <c r="F26" s="16"/>
      <c r="G26" s="227"/>
      <c r="H26" s="228"/>
      <c r="I26" s="220"/>
      <c r="J26" s="18"/>
      <c r="K26" s="16"/>
      <c r="L26" s="227"/>
      <c r="M26" s="234"/>
      <c r="N26" s="220"/>
      <c r="O26" s="124"/>
      <c r="P26" s="124"/>
      <c r="Q26" s="124"/>
      <c r="R26" s="149">
        <f t="shared" si="1"/>
        <v>0</v>
      </c>
      <c r="S26" s="149">
        <f t="shared" si="2"/>
        <v>0</v>
      </c>
      <c r="T26" s="149">
        <f t="shared" si="3"/>
        <v>0</v>
      </c>
      <c r="U26" s="149">
        <f t="shared" si="4"/>
        <v>0</v>
      </c>
      <c r="V26" s="125">
        <f t="shared" si="5"/>
        <v>0</v>
      </c>
      <c r="W26" s="125">
        <f t="shared" si="6"/>
        <v>0</v>
      </c>
      <c r="X26" s="125" t="str">
        <f>IF(E26="","",VLOOKUP(E26+1000*$B26,IF($B26=1,$AT$5:$AT$24,$AU$5:$AU$24),1,0))</f>
        <v/>
      </c>
      <c r="Y26" s="125" t="str">
        <f>IF(F26="","",VLOOKUP(F26+1000*$B26,IF($B26=1,$AT$5:$AT$24,$AU$5:$AU$24),1,0))</f>
        <v/>
      </c>
      <c r="Z26" s="125" t="str">
        <f>IF(G26="","",VLOOKUP(G26+1000*$B26,IF($B26=1,$AT$5:$AT$24,$AU$5:$AU$24),1,0))</f>
        <v/>
      </c>
      <c r="AA26" s="125" t="str">
        <f>IF(H26="","",VLOOKUP(H26+1000*$B26,IF($B26=1,$AT$5:$AT$24,$AU$5:$AU$24),1,0))</f>
        <v/>
      </c>
      <c r="AB26" s="125" t="str">
        <f>IF(J26="","",VLOOKUP(E26,$AQ$4:$AS$30,2,0))</f>
        <v/>
      </c>
      <c r="AC26" s="125" t="str">
        <f>IF(J26="","",VLOOKUP(E26,$AQ$4:$AS$30,3,0))</f>
        <v/>
      </c>
      <c r="AD26" s="125" t="str">
        <f>IF(K26="","",VLOOKUP(F26,$AQ$4:$AS$30,2,0))</f>
        <v/>
      </c>
      <c r="AE26" s="125" t="str">
        <f>IF(K26="","",VLOOKUP(F26,$AQ$4:$AS$30,3,0))</f>
        <v/>
      </c>
      <c r="AF26" s="125" t="str">
        <f>IF(L26="","",VLOOKUP(G26,$AQ$4:$AS$30,2,0))</f>
        <v/>
      </c>
      <c r="AG26" s="125" t="str">
        <f>IF(L26="","",VLOOKUP(G26,$AQ$4:$AS$30,3,0))</f>
        <v/>
      </c>
      <c r="AH26" s="125" t="str">
        <f>IF(M26="","",VLOOKUP(H26,$AQ$4:$AS$30,2,0))</f>
        <v/>
      </c>
      <c r="AI26" s="125" t="str">
        <f>IF(M26="","",VLOOKUP(H26,$AQ$4:$AS$30,3,0))</f>
        <v/>
      </c>
      <c r="AJ26" s="125"/>
      <c r="AK26" s="150">
        <f>IF(ISERROR(SUM(X26:AA26))=TRUE,"×",A26)</f>
        <v>4</v>
      </c>
      <c r="AL26" s="125"/>
      <c r="AM26" s="151" t="s">
        <v>51</v>
      </c>
      <c r="AN26" s="152"/>
      <c r="AO26" s="144">
        <v>504</v>
      </c>
      <c r="AP26" s="126"/>
      <c r="AQ26" s="126">
        <v>615</v>
      </c>
      <c r="AR26" s="126">
        <v>300</v>
      </c>
      <c r="AS26" s="126">
        <v>5000</v>
      </c>
      <c r="AT26" s="125"/>
      <c r="AU26" s="125"/>
      <c r="AV26" s="125"/>
    </row>
    <row r="27" spans="1:48" ht="20.25" customHeight="1" x14ac:dyDescent="0.15">
      <c r="A27" s="15">
        <v>5</v>
      </c>
      <c r="B27" s="119" t="str">
        <f>IF(基本データ入力!L8="","",基本データ入力!L8)</f>
        <v/>
      </c>
      <c r="C27" s="116" t="str">
        <f>IF('処理用（範囲指定してますさわらないようにお願いします）'!$G6="","",'処理用（範囲指定してますさわらないようにお願いします）'!$G6)</f>
        <v/>
      </c>
      <c r="D27" s="120" t="str">
        <f>IF(基本データ入力!M8="","",基本データ入力!M8)</f>
        <v/>
      </c>
      <c r="E27" s="17"/>
      <c r="F27" s="16"/>
      <c r="G27" s="227"/>
      <c r="H27" s="228"/>
      <c r="I27" s="220"/>
      <c r="J27" s="18"/>
      <c r="K27" s="16"/>
      <c r="L27" s="227"/>
      <c r="M27" s="234"/>
      <c r="N27" s="220"/>
      <c r="O27" s="124"/>
      <c r="P27" s="124"/>
      <c r="Q27" s="124"/>
      <c r="R27" s="149">
        <f t="shared" si="1"/>
        <v>0</v>
      </c>
      <c r="S27" s="149">
        <f t="shared" si="2"/>
        <v>0</v>
      </c>
      <c r="T27" s="149">
        <f t="shared" si="3"/>
        <v>0</v>
      </c>
      <c r="U27" s="149">
        <f t="shared" si="4"/>
        <v>0</v>
      </c>
      <c r="V27" s="125">
        <f t="shared" si="5"/>
        <v>0</v>
      </c>
      <c r="W27" s="125">
        <f t="shared" si="6"/>
        <v>0</v>
      </c>
      <c r="X27" s="125" t="str">
        <f>IF(E27="","",VLOOKUP(E27+1000*$B27,IF($B27=1,$AT$5:$AT$24,$AU$5:$AU$24),1,0))</f>
        <v/>
      </c>
      <c r="Y27" s="125" t="str">
        <f>IF(F27="","",VLOOKUP(F27+1000*$B27,IF($B27=1,$AT$5:$AT$24,$AU$5:$AU$24),1,0))</f>
        <v/>
      </c>
      <c r="Z27" s="125" t="str">
        <f>IF(G27="","",VLOOKUP(G27+1000*$B27,IF($B27=1,$AT$5:$AT$24,$AU$5:$AU$24),1,0))</f>
        <v/>
      </c>
      <c r="AA27" s="125" t="str">
        <f>IF(H27="","",VLOOKUP(H27+1000*$B27,IF($B27=1,$AT$5:$AT$24,$AU$5:$AU$24),1,0))</f>
        <v/>
      </c>
      <c r="AB27" s="125" t="str">
        <f>IF(J27="","",VLOOKUP(E27,$AQ$4:$AS$30,2,0))</f>
        <v/>
      </c>
      <c r="AC27" s="125" t="str">
        <f>IF(J27="","",VLOOKUP(E27,$AQ$4:$AS$30,3,0))</f>
        <v/>
      </c>
      <c r="AD27" s="125" t="str">
        <f>IF(K27="","",VLOOKUP(F27,$AQ$4:$AS$30,2,0))</f>
        <v/>
      </c>
      <c r="AE27" s="125" t="str">
        <f>IF(K27="","",VLOOKUP(F27,$AQ$4:$AS$30,3,0))</f>
        <v/>
      </c>
      <c r="AF27" s="125" t="str">
        <f>IF(L27="","",VLOOKUP(G27,$AQ$4:$AS$30,2,0))</f>
        <v/>
      </c>
      <c r="AG27" s="125" t="str">
        <f>IF(L27="","",VLOOKUP(G27,$AQ$4:$AS$30,3,0))</f>
        <v/>
      </c>
      <c r="AH27" s="125" t="str">
        <f>IF(M27="","",VLOOKUP(H27,$AQ$4:$AS$30,2,0))</f>
        <v/>
      </c>
      <c r="AI27" s="125" t="str">
        <f>IF(M27="","",VLOOKUP(H27,$AQ$4:$AS$30,3,0))</f>
        <v/>
      </c>
      <c r="AJ27" s="125"/>
      <c r="AK27" s="150">
        <f>IF(ISERROR(SUM(X27:AA27))=TRUE,"×",A27)</f>
        <v>5</v>
      </c>
      <c r="AL27" s="125"/>
      <c r="AM27" s="153" t="s">
        <v>52</v>
      </c>
      <c r="AN27" s="154" t="s">
        <v>53</v>
      </c>
      <c r="AO27" s="144">
        <v>627</v>
      </c>
      <c r="AP27" s="126"/>
      <c r="AQ27" s="126">
        <v>627</v>
      </c>
      <c r="AR27" s="126">
        <v>300</v>
      </c>
      <c r="AS27" s="126">
        <v>1800</v>
      </c>
      <c r="AT27" s="125"/>
      <c r="AU27" s="125"/>
      <c r="AV27" s="125"/>
    </row>
    <row r="28" spans="1:48" ht="20.25" customHeight="1" x14ac:dyDescent="0.15">
      <c r="A28" s="15">
        <v>6</v>
      </c>
      <c r="B28" s="119" t="str">
        <f>IF(基本データ入力!L9="","",基本データ入力!L9)</f>
        <v/>
      </c>
      <c r="C28" s="116" t="str">
        <f>IF('処理用（範囲指定してますさわらないようにお願いします）'!$G7="","",'処理用（範囲指定してますさわらないようにお願いします）'!$G7)</f>
        <v/>
      </c>
      <c r="D28" s="120" t="str">
        <f>IF(基本データ入力!M9="","",基本データ入力!M9)</f>
        <v/>
      </c>
      <c r="E28" s="17"/>
      <c r="F28" s="16"/>
      <c r="G28" s="227"/>
      <c r="H28" s="228"/>
      <c r="I28" s="220"/>
      <c r="J28" s="18"/>
      <c r="K28" s="16"/>
      <c r="L28" s="227"/>
      <c r="M28" s="234"/>
      <c r="N28" s="220"/>
      <c r="O28" s="124"/>
      <c r="P28" s="124"/>
      <c r="Q28" s="124"/>
      <c r="R28" s="149">
        <f t="shared" si="1"/>
        <v>0</v>
      </c>
      <c r="S28" s="149">
        <f t="shared" si="2"/>
        <v>0</v>
      </c>
      <c r="T28" s="149">
        <f t="shared" si="3"/>
        <v>0</v>
      </c>
      <c r="U28" s="149">
        <f t="shared" si="4"/>
        <v>0</v>
      </c>
      <c r="V28" s="125">
        <f t="shared" si="5"/>
        <v>0</v>
      </c>
      <c r="W28" s="125">
        <f t="shared" si="6"/>
        <v>0</v>
      </c>
      <c r="X28" s="125" t="str">
        <f>IF(E28="","",VLOOKUP(E28+1000*$B28,IF($B28=1,$AT$5:$AT$24,$AU$5:$AU$24),1,0))</f>
        <v/>
      </c>
      <c r="Y28" s="125" t="str">
        <f>IF(F28="","",VLOOKUP(F28+1000*$B28,IF($B28=1,$AT$5:$AT$24,$AU$5:$AU$24),1,0))</f>
        <v/>
      </c>
      <c r="Z28" s="125" t="str">
        <f>IF(G28="","",VLOOKUP(G28+1000*$B28,IF($B28=1,$AT$5:$AT$24,$AU$5:$AU$24),1,0))</f>
        <v/>
      </c>
      <c r="AA28" s="125" t="str">
        <f>IF(H28="","",VLOOKUP(H28+1000*$B28,IF($B28=1,$AT$5:$AT$24,$AU$5:$AU$24),1,0))</f>
        <v/>
      </c>
      <c r="AB28" s="125" t="str">
        <f>IF(J28="","",VLOOKUP(E28,$AQ$4:$AS$30,2,0))</f>
        <v/>
      </c>
      <c r="AC28" s="125" t="str">
        <f>IF(J28="","",VLOOKUP(E28,$AQ$4:$AS$30,3,0))</f>
        <v/>
      </c>
      <c r="AD28" s="125" t="str">
        <f>IF(K28="","",VLOOKUP(F28,$AQ$4:$AS$30,2,0))</f>
        <v/>
      </c>
      <c r="AE28" s="125" t="str">
        <f>IF(K28="","",VLOOKUP(F28,$AQ$4:$AS$30,3,0))</f>
        <v/>
      </c>
      <c r="AF28" s="125" t="str">
        <f>IF(L28="","",VLOOKUP(G28,$AQ$4:$AS$30,2,0))</f>
        <v/>
      </c>
      <c r="AG28" s="125" t="str">
        <f>IF(L28="","",VLOOKUP(G28,$AQ$4:$AS$30,3,0))</f>
        <v/>
      </c>
      <c r="AH28" s="125" t="str">
        <f>IF(M28="","",VLOOKUP(H28,$AQ$4:$AS$30,2,0))</f>
        <v/>
      </c>
      <c r="AI28" s="125" t="str">
        <f>IF(M28="","",VLOOKUP(H28,$AQ$4:$AS$30,3,0))</f>
        <v/>
      </c>
      <c r="AJ28" s="125"/>
      <c r="AK28" s="150">
        <f>IF(ISERROR(SUM(X28:AA28))=TRUE,"×",A28)</f>
        <v>6</v>
      </c>
      <c r="AL28" s="125"/>
      <c r="AM28" s="155"/>
      <c r="AN28" s="154" t="s">
        <v>54</v>
      </c>
      <c r="AO28" s="144">
        <v>640</v>
      </c>
      <c r="AP28" s="126"/>
      <c r="AQ28" s="126">
        <v>640</v>
      </c>
      <c r="AR28" s="126">
        <v>300</v>
      </c>
      <c r="AS28" s="126">
        <v>1800</v>
      </c>
      <c r="AT28" s="125"/>
      <c r="AU28" s="125"/>
      <c r="AV28" s="125"/>
    </row>
    <row r="29" spans="1:48" ht="20.25" customHeight="1" x14ac:dyDescent="0.15">
      <c r="A29" s="15">
        <v>7</v>
      </c>
      <c r="B29" s="119" t="str">
        <f>IF(基本データ入力!L10="","",基本データ入力!L10)</f>
        <v/>
      </c>
      <c r="C29" s="116" t="str">
        <f>IF('処理用（範囲指定してますさわらないようにお願いします）'!$G8="","",'処理用（範囲指定してますさわらないようにお願いします）'!$G8)</f>
        <v/>
      </c>
      <c r="D29" s="120" t="str">
        <f>IF(基本データ入力!M10="","",基本データ入力!M10)</f>
        <v/>
      </c>
      <c r="E29" s="17"/>
      <c r="F29" s="16"/>
      <c r="G29" s="227"/>
      <c r="H29" s="228"/>
      <c r="I29" s="220"/>
      <c r="J29" s="18"/>
      <c r="K29" s="16"/>
      <c r="L29" s="227"/>
      <c r="M29" s="234"/>
      <c r="N29" s="220"/>
      <c r="O29" s="124"/>
      <c r="P29" s="124"/>
      <c r="Q29" s="124"/>
      <c r="R29" s="149">
        <f t="shared" si="1"/>
        <v>0</v>
      </c>
      <c r="S29" s="149">
        <f t="shared" si="2"/>
        <v>0</v>
      </c>
      <c r="T29" s="149">
        <f t="shared" si="3"/>
        <v>0</v>
      </c>
      <c r="U29" s="149">
        <f t="shared" si="4"/>
        <v>0</v>
      </c>
      <c r="V29" s="125">
        <f t="shared" si="5"/>
        <v>0</v>
      </c>
      <c r="W29" s="125">
        <f t="shared" si="6"/>
        <v>0</v>
      </c>
      <c r="X29" s="125" t="str">
        <f>IF(E29="","",VLOOKUP(E29+1000*$B29,IF($B29=1,$AT$5:$AT$24,$AU$5:$AU$24),1,0))</f>
        <v/>
      </c>
      <c r="Y29" s="125" t="str">
        <f>IF(F29="","",VLOOKUP(F29+1000*$B29,IF($B29=1,$AT$5:$AT$24,$AU$5:$AU$24),1,0))</f>
        <v/>
      </c>
      <c r="Z29" s="125" t="str">
        <f>IF(G29="","",VLOOKUP(G29+1000*$B29,IF($B29=1,$AT$5:$AT$24,$AU$5:$AU$24),1,0))</f>
        <v/>
      </c>
      <c r="AA29" s="125" t="str">
        <f>IF(H29="","",VLOOKUP(H29+1000*$B29,IF($B29=1,$AT$5:$AT$24,$AU$5:$AU$24),1,0))</f>
        <v/>
      </c>
      <c r="AB29" s="125" t="str">
        <f>IF(J29="","",VLOOKUP(E29,$AQ$4:$AS$30,2,0))</f>
        <v/>
      </c>
      <c r="AC29" s="125" t="str">
        <f>IF(J29="","",VLOOKUP(E29,$AQ$4:$AS$30,3,0))</f>
        <v/>
      </c>
      <c r="AD29" s="125" t="str">
        <f>IF(K29="","",VLOOKUP(F29,$AQ$4:$AS$30,2,0))</f>
        <v/>
      </c>
      <c r="AE29" s="125" t="str">
        <f>IF(K29="","",VLOOKUP(F29,$AQ$4:$AS$30,3,0))</f>
        <v/>
      </c>
      <c r="AF29" s="125" t="str">
        <f>IF(L29="","",VLOOKUP(G29,$AQ$4:$AS$30,2,0))</f>
        <v/>
      </c>
      <c r="AG29" s="125" t="str">
        <f>IF(L29="","",VLOOKUP(G29,$AQ$4:$AS$30,3,0))</f>
        <v/>
      </c>
      <c r="AH29" s="125" t="str">
        <f>IF(M29="","",VLOOKUP(H29,$AQ$4:$AS$30,2,0))</f>
        <v/>
      </c>
      <c r="AI29" s="125" t="str">
        <f>IF(M29="","",VLOOKUP(H29,$AQ$4:$AS$30,3,0))</f>
        <v/>
      </c>
      <c r="AJ29" s="125"/>
      <c r="AK29" s="150">
        <f>IF(ISERROR(SUM(X29:AA29))=TRUE,"×",A29)</f>
        <v>7</v>
      </c>
      <c r="AL29" s="125"/>
      <c r="AM29" s="156"/>
      <c r="AN29" s="154" t="s">
        <v>55</v>
      </c>
      <c r="AO29" s="144">
        <v>650</v>
      </c>
      <c r="AP29" s="126"/>
      <c r="AQ29" s="126">
        <v>650</v>
      </c>
      <c r="AR29" s="126">
        <v>300</v>
      </c>
      <c r="AS29" s="126">
        <v>1800</v>
      </c>
      <c r="AT29" s="125"/>
      <c r="AU29" s="125"/>
      <c r="AV29" s="125"/>
    </row>
    <row r="30" spans="1:48" ht="20.25" customHeight="1" x14ac:dyDescent="0.15">
      <c r="A30" s="15">
        <v>8</v>
      </c>
      <c r="B30" s="119" t="str">
        <f>IF(基本データ入力!L11="","",基本データ入力!L11)</f>
        <v/>
      </c>
      <c r="C30" s="116" t="str">
        <f>IF('処理用（範囲指定してますさわらないようにお願いします）'!$G9="","",'処理用（範囲指定してますさわらないようにお願いします）'!$G9)</f>
        <v/>
      </c>
      <c r="D30" s="120" t="str">
        <f>IF(基本データ入力!M11="","",基本データ入力!M11)</f>
        <v/>
      </c>
      <c r="E30" s="17"/>
      <c r="F30" s="16"/>
      <c r="G30" s="227"/>
      <c r="H30" s="228"/>
      <c r="I30" s="220"/>
      <c r="J30" s="18"/>
      <c r="K30" s="16"/>
      <c r="L30" s="227"/>
      <c r="M30" s="234"/>
      <c r="N30" s="220"/>
      <c r="O30" s="124"/>
      <c r="P30" s="124"/>
      <c r="Q30" s="124"/>
      <c r="R30" s="149">
        <f t="shared" si="1"/>
        <v>0</v>
      </c>
      <c r="S30" s="149">
        <f t="shared" si="2"/>
        <v>0</v>
      </c>
      <c r="T30" s="149">
        <f t="shared" si="3"/>
        <v>0</v>
      </c>
      <c r="U30" s="149">
        <f t="shared" si="4"/>
        <v>0</v>
      </c>
      <c r="V30" s="125">
        <f t="shared" si="5"/>
        <v>0</v>
      </c>
      <c r="W30" s="125">
        <f t="shared" si="6"/>
        <v>0</v>
      </c>
      <c r="X30" s="125" t="str">
        <f>IF(E30="","",VLOOKUP(E30+1000*$B30,IF($B30=1,$AT$5:$AT$24,$AU$5:$AU$24),1,0))</f>
        <v/>
      </c>
      <c r="Y30" s="125" t="str">
        <f>IF(F30="","",VLOOKUP(F30+1000*$B30,IF($B30=1,$AT$5:$AT$24,$AU$5:$AU$24),1,0))</f>
        <v/>
      </c>
      <c r="Z30" s="125" t="str">
        <f>IF(G30="","",VLOOKUP(G30+1000*$B30,IF($B30=1,$AT$5:$AT$24,$AU$5:$AU$24),1,0))</f>
        <v/>
      </c>
      <c r="AA30" s="125" t="str">
        <f>IF(H30="","",VLOOKUP(H30+1000*$B30,IF($B30=1,$AT$5:$AT$24,$AU$5:$AU$24),1,0))</f>
        <v/>
      </c>
      <c r="AB30" s="125" t="str">
        <f>IF(J30="","",VLOOKUP(E30,$AQ$4:$AS$30,2,0))</f>
        <v/>
      </c>
      <c r="AC30" s="125" t="str">
        <f>IF(J30="","",VLOOKUP(E30,$AQ$4:$AS$30,3,0))</f>
        <v/>
      </c>
      <c r="AD30" s="125" t="str">
        <f>IF(K30="","",VLOOKUP(F30,$AQ$4:$AS$30,2,0))</f>
        <v/>
      </c>
      <c r="AE30" s="125" t="str">
        <f>IF(K30="","",VLOOKUP(F30,$AQ$4:$AS$30,3,0))</f>
        <v/>
      </c>
      <c r="AF30" s="125" t="str">
        <f>IF(L30="","",VLOOKUP(G30,$AQ$4:$AS$30,2,0))</f>
        <v/>
      </c>
      <c r="AG30" s="125" t="str">
        <f>IF(L30="","",VLOOKUP(G30,$AQ$4:$AS$30,3,0))</f>
        <v/>
      </c>
      <c r="AH30" s="125" t="str">
        <f>IF(M30="","",VLOOKUP(H30,$AQ$4:$AS$30,2,0))</f>
        <v/>
      </c>
      <c r="AI30" s="125" t="str">
        <f>IF(M30="","",VLOOKUP(H30,$AQ$4:$AS$30,3,0))</f>
        <v/>
      </c>
      <c r="AJ30" s="125"/>
      <c r="AK30" s="150">
        <f>IF(ISERROR(SUM(X30:AA30))=TRUE,"×",A30)</f>
        <v>8</v>
      </c>
      <c r="AL30" s="125"/>
      <c r="AM30" s="153" t="s">
        <v>56</v>
      </c>
      <c r="AN30" s="154" t="s">
        <v>57</v>
      </c>
      <c r="AO30" s="144">
        <v>601</v>
      </c>
      <c r="AP30" s="126"/>
      <c r="AQ30" s="126">
        <v>901</v>
      </c>
      <c r="AR30" s="126">
        <v>300</v>
      </c>
      <c r="AS30" s="126">
        <v>3000</v>
      </c>
      <c r="AT30" s="125"/>
      <c r="AU30" s="125"/>
      <c r="AV30" s="125"/>
    </row>
    <row r="31" spans="1:48" ht="20.25" customHeight="1" x14ac:dyDescent="0.15">
      <c r="A31" s="15">
        <v>9</v>
      </c>
      <c r="B31" s="119" t="str">
        <f>IF(基本データ入力!L12="","",基本データ入力!L12)</f>
        <v/>
      </c>
      <c r="C31" s="116" t="str">
        <f>IF('処理用（範囲指定してますさわらないようにお願いします）'!$G10="","",'処理用（範囲指定してますさわらないようにお願いします）'!$G10)</f>
        <v/>
      </c>
      <c r="D31" s="120" t="str">
        <f>IF(基本データ入力!M12="","",基本データ入力!M12)</f>
        <v/>
      </c>
      <c r="E31" s="17"/>
      <c r="F31" s="16"/>
      <c r="G31" s="227"/>
      <c r="H31" s="228"/>
      <c r="I31" s="220"/>
      <c r="J31" s="18"/>
      <c r="K31" s="16"/>
      <c r="L31" s="227"/>
      <c r="M31" s="234"/>
      <c r="N31" s="220"/>
      <c r="O31" s="124"/>
      <c r="P31" s="124"/>
      <c r="Q31" s="124"/>
      <c r="R31" s="149">
        <f t="shared" si="1"/>
        <v>0</v>
      </c>
      <c r="S31" s="149">
        <f t="shared" si="2"/>
        <v>0</v>
      </c>
      <c r="T31" s="149">
        <f t="shared" si="3"/>
        <v>0</v>
      </c>
      <c r="U31" s="149">
        <f t="shared" si="4"/>
        <v>0</v>
      </c>
      <c r="V31" s="125">
        <f t="shared" si="5"/>
        <v>0</v>
      </c>
      <c r="W31" s="125">
        <f t="shared" si="6"/>
        <v>0</v>
      </c>
      <c r="X31" s="125" t="str">
        <f>IF(E31="","",VLOOKUP(E31+1000*$B31,IF($B31=1,$AT$5:$AT$24,$AU$5:$AU$24),1,0))</f>
        <v/>
      </c>
      <c r="Y31" s="125" t="str">
        <f>IF(F31="","",VLOOKUP(F31+1000*$B31,IF($B31=1,$AT$5:$AT$24,$AU$5:$AU$24),1,0))</f>
        <v/>
      </c>
      <c r="Z31" s="125" t="str">
        <f>IF(G31="","",VLOOKUP(G31+1000*$B31,IF($B31=1,$AT$5:$AT$24,$AU$5:$AU$24),1,0))</f>
        <v/>
      </c>
      <c r="AA31" s="125" t="str">
        <f>IF(H31="","",VLOOKUP(H31+1000*$B31,IF($B31=1,$AT$5:$AT$24,$AU$5:$AU$24),1,0))</f>
        <v/>
      </c>
      <c r="AB31" s="125" t="str">
        <f>IF(J31="","",VLOOKUP(E31,$AQ$4:$AS$30,2,0))</f>
        <v/>
      </c>
      <c r="AC31" s="125" t="str">
        <f>IF(J31="","",VLOOKUP(E31,$AQ$4:$AS$30,3,0))</f>
        <v/>
      </c>
      <c r="AD31" s="125" t="str">
        <f>IF(K31="","",VLOOKUP(F31,$AQ$4:$AS$30,2,0))</f>
        <v/>
      </c>
      <c r="AE31" s="125" t="str">
        <f>IF(K31="","",VLOOKUP(F31,$AQ$4:$AS$30,3,0))</f>
        <v/>
      </c>
      <c r="AF31" s="125" t="str">
        <f>IF(L31="","",VLOOKUP(G31,$AQ$4:$AS$30,2,0))</f>
        <v/>
      </c>
      <c r="AG31" s="125" t="str">
        <f>IF(L31="","",VLOOKUP(G31,$AQ$4:$AS$30,3,0))</f>
        <v/>
      </c>
      <c r="AH31" s="125" t="str">
        <f>IF(M31="","",VLOOKUP(H31,$AQ$4:$AS$30,2,0))</f>
        <v/>
      </c>
      <c r="AI31" s="125" t="str">
        <f>IF(M31="","",VLOOKUP(H31,$AQ$4:$AS$30,3,0))</f>
        <v/>
      </c>
      <c r="AJ31" s="125"/>
      <c r="AK31" s="150">
        <f>IF(ISERROR(SUM(X31:AA31))=TRUE,"×",A31)</f>
        <v>9</v>
      </c>
      <c r="AL31" s="125"/>
      <c r="AM31" s="157"/>
      <c r="AN31" s="154" t="s">
        <v>58</v>
      </c>
      <c r="AO31" s="144">
        <v>615</v>
      </c>
      <c r="AP31" s="126"/>
      <c r="AQ31" s="126"/>
      <c r="AR31" s="126"/>
      <c r="AS31" s="126"/>
      <c r="AT31" s="125"/>
      <c r="AU31" s="125"/>
      <c r="AV31" s="125"/>
    </row>
    <row r="32" spans="1:48" ht="20.25" customHeight="1" x14ac:dyDescent="0.15">
      <c r="A32" s="15">
        <v>10</v>
      </c>
      <c r="B32" s="119" t="str">
        <f>IF(基本データ入力!L13="","",基本データ入力!L13)</f>
        <v/>
      </c>
      <c r="C32" s="116" t="str">
        <f>IF('処理用（範囲指定してますさわらないようにお願いします）'!$G11="","",'処理用（範囲指定してますさわらないようにお願いします）'!$G11)</f>
        <v/>
      </c>
      <c r="D32" s="120" t="str">
        <f>IF(基本データ入力!M13="","",基本データ入力!M13)</f>
        <v/>
      </c>
      <c r="E32" s="17"/>
      <c r="F32" s="16"/>
      <c r="G32" s="227"/>
      <c r="H32" s="228"/>
      <c r="I32" s="220"/>
      <c r="J32" s="18"/>
      <c r="K32" s="16"/>
      <c r="L32" s="227"/>
      <c r="M32" s="234"/>
      <c r="N32" s="220"/>
      <c r="O32" s="124"/>
      <c r="P32" s="124"/>
      <c r="Q32" s="124"/>
      <c r="R32" s="149">
        <f t="shared" si="1"/>
        <v>0</v>
      </c>
      <c r="S32" s="149">
        <f t="shared" si="2"/>
        <v>0</v>
      </c>
      <c r="T32" s="149">
        <f t="shared" si="3"/>
        <v>0</v>
      </c>
      <c r="U32" s="149">
        <f t="shared" si="4"/>
        <v>0</v>
      </c>
      <c r="V32" s="125">
        <f t="shared" si="5"/>
        <v>0</v>
      </c>
      <c r="W32" s="125">
        <f t="shared" si="6"/>
        <v>0</v>
      </c>
      <c r="X32" s="125" t="str">
        <f>IF(E32="","",VLOOKUP(E32+1000*$B32,IF($B32=1,$AT$5:$AT$24,$AU$5:$AU$24),1,0))</f>
        <v/>
      </c>
      <c r="Y32" s="125" t="str">
        <f>IF(F32="","",VLOOKUP(F32+1000*$B32,IF($B32=1,$AT$5:$AT$24,$AU$5:$AU$24),1,0))</f>
        <v/>
      </c>
      <c r="Z32" s="125" t="str">
        <f>IF(G32="","",VLOOKUP(G32+1000*$B32,IF($B32=1,$AT$5:$AT$24,$AU$5:$AU$24),1,0))</f>
        <v/>
      </c>
      <c r="AA32" s="125" t="str">
        <f>IF(H32="","",VLOOKUP(H32+1000*$B32,IF($B32=1,$AT$5:$AT$24,$AU$5:$AU$24),1,0))</f>
        <v/>
      </c>
      <c r="AB32" s="125" t="str">
        <f>IF(J32="","",VLOOKUP(E32,$AQ$4:$AS$30,2,0))</f>
        <v/>
      </c>
      <c r="AC32" s="125" t="str">
        <f>IF(J32="","",VLOOKUP(E32,$AQ$4:$AS$30,3,0))</f>
        <v/>
      </c>
      <c r="AD32" s="125" t="str">
        <f>IF(K32="","",VLOOKUP(F32,$AQ$4:$AS$30,2,0))</f>
        <v/>
      </c>
      <c r="AE32" s="125" t="str">
        <f>IF(K32="","",VLOOKUP(F32,$AQ$4:$AS$30,3,0))</f>
        <v/>
      </c>
      <c r="AF32" s="125" t="str">
        <f>IF(L32="","",VLOOKUP(G32,$AQ$4:$AS$30,2,0))</f>
        <v/>
      </c>
      <c r="AG32" s="125" t="str">
        <f>IF(L32="","",VLOOKUP(G32,$AQ$4:$AS$30,3,0))</f>
        <v/>
      </c>
      <c r="AH32" s="125" t="str">
        <f>IF(M32="","",VLOOKUP(H32,$AQ$4:$AS$30,2,0))</f>
        <v/>
      </c>
      <c r="AI32" s="125" t="str">
        <f>IF(M32="","",VLOOKUP(H32,$AQ$4:$AS$30,3,0))</f>
        <v/>
      </c>
      <c r="AJ32" s="125"/>
      <c r="AK32" s="150">
        <f>IF(ISERROR(SUM(X32:AA32))=TRUE,"×",A32)</f>
        <v>10</v>
      </c>
      <c r="AL32" s="125"/>
      <c r="AM32" s="155" t="s">
        <v>364</v>
      </c>
      <c r="AN32" s="498"/>
      <c r="AO32" s="159">
        <v>607</v>
      </c>
      <c r="AP32" s="126"/>
      <c r="AQ32" s="126"/>
      <c r="AR32" s="126"/>
      <c r="AS32" s="126"/>
      <c r="AT32" s="125"/>
      <c r="AU32" s="125"/>
      <c r="AV32" s="125"/>
    </row>
    <row r="33" spans="1:48" ht="20.25" customHeight="1" thickBot="1" x14ac:dyDescent="0.2">
      <c r="A33" s="15">
        <v>11</v>
      </c>
      <c r="B33" s="119" t="str">
        <f>IF(基本データ入力!L14="","",基本データ入力!L14)</f>
        <v/>
      </c>
      <c r="C33" s="116" t="str">
        <f>IF('処理用（範囲指定してますさわらないようにお願いします）'!$G12="","",'処理用（範囲指定してますさわらないようにお願いします）'!$G12)</f>
        <v/>
      </c>
      <c r="D33" s="120" t="str">
        <f>IF(基本データ入力!M14="","",基本データ入力!M14)</f>
        <v/>
      </c>
      <c r="E33" s="17"/>
      <c r="F33" s="16"/>
      <c r="G33" s="227"/>
      <c r="H33" s="228"/>
      <c r="I33" s="220"/>
      <c r="J33" s="18"/>
      <c r="K33" s="16"/>
      <c r="L33" s="227"/>
      <c r="M33" s="234"/>
      <c r="N33" s="220"/>
      <c r="O33" s="124"/>
      <c r="P33" s="124"/>
      <c r="Q33" s="124"/>
      <c r="R33" s="149">
        <f t="shared" si="1"/>
        <v>0</v>
      </c>
      <c r="S33" s="149">
        <f t="shared" si="2"/>
        <v>0</v>
      </c>
      <c r="T33" s="149">
        <f t="shared" si="3"/>
        <v>0</v>
      </c>
      <c r="U33" s="149">
        <f t="shared" si="4"/>
        <v>0</v>
      </c>
      <c r="V33" s="125">
        <f t="shared" si="5"/>
        <v>0</v>
      </c>
      <c r="W33" s="125">
        <f t="shared" si="6"/>
        <v>0</v>
      </c>
      <c r="X33" s="125" t="str">
        <f>IF(E33="","",VLOOKUP(E33+1000*$B33,IF($B33=1,$AT$5:$AT$24,$AU$5:$AU$24),1,0))</f>
        <v/>
      </c>
      <c r="Y33" s="125" t="str">
        <f>IF(F33="","",VLOOKUP(F33+1000*$B33,IF($B33=1,$AT$5:$AT$24,$AU$5:$AU$24),1,0))</f>
        <v/>
      </c>
      <c r="Z33" s="125" t="str">
        <f>IF(G33="","",VLOOKUP(G33+1000*$B33,IF($B33=1,$AT$5:$AT$24,$AU$5:$AU$24),1,0))</f>
        <v/>
      </c>
      <c r="AA33" s="125" t="str">
        <f>IF(H33="","",VLOOKUP(H33+1000*$B33,IF($B33=1,$AT$5:$AT$24,$AU$5:$AU$24),1,0))</f>
        <v/>
      </c>
      <c r="AB33" s="125" t="str">
        <f>IF(J33="","",VLOOKUP(E33,$AQ$4:$AS$30,2,0))</f>
        <v/>
      </c>
      <c r="AC33" s="125" t="str">
        <f>IF(J33="","",VLOOKUP(E33,$AQ$4:$AS$30,3,0))</f>
        <v/>
      </c>
      <c r="AD33" s="125" t="str">
        <f>IF(K33="","",VLOOKUP(F33,$AQ$4:$AS$30,2,0))</f>
        <v/>
      </c>
      <c r="AE33" s="125" t="str">
        <f>IF(K33="","",VLOOKUP(F33,$AQ$4:$AS$30,3,0))</f>
        <v/>
      </c>
      <c r="AF33" s="125" t="str">
        <f>IF(L33="","",VLOOKUP(G33,$AQ$4:$AS$30,2,0))</f>
        <v/>
      </c>
      <c r="AG33" s="125" t="str">
        <f>IF(L33="","",VLOOKUP(G33,$AQ$4:$AS$30,3,0))</f>
        <v/>
      </c>
      <c r="AH33" s="125" t="str">
        <f>IF(M33="","",VLOOKUP(H33,$AQ$4:$AS$30,2,0))</f>
        <v/>
      </c>
      <c r="AI33" s="125" t="str">
        <f>IF(M33="","",VLOOKUP(H33,$AQ$4:$AS$30,3,0))</f>
        <v/>
      </c>
      <c r="AJ33" s="125"/>
      <c r="AK33" s="150">
        <f>IF(ISERROR(SUM(X33:AA33))=TRUE,"×",A33)</f>
        <v>11</v>
      </c>
      <c r="AL33" s="125"/>
      <c r="AM33" s="153" t="s">
        <v>59</v>
      </c>
      <c r="AN33" s="158" t="s">
        <v>60</v>
      </c>
      <c r="AO33" s="159">
        <v>901</v>
      </c>
      <c r="AP33" s="126"/>
      <c r="AQ33" s="126"/>
      <c r="AR33" s="126"/>
      <c r="AS33" s="126"/>
      <c r="AT33" s="125"/>
      <c r="AU33" s="125"/>
      <c r="AV33" s="125"/>
    </row>
    <row r="34" spans="1:48" ht="20.25" customHeight="1" x14ac:dyDescent="0.15">
      <c r="A34" s="15">
        <v>12</v>
      </c>
      <c r="B34" s="119" t="str">
        <f>IF(基本データ入力!L15="","",基本データ入力!L15)</f>
        <v/>
      </c>
      <c r="C34" s="116" t="str">
        <f>IF('処理用（範囲指定してますさわらないようにお願いします）'!$G13="","",'処理用（範囲指定してますさわらないようにお願いします）'!$G13)</f>
        <v/>
      </c>
      <c r="D34" s="120" t="str">
        <f>IF(基本データ入力!M15="","",基本データ入力!M15)</f>
        <v/>
      </c>
      <c r="E34" s="17"/>
      <c r="F34" s="16"/>
      <c r="G34" s="227"/>
      <c r="H34" s="228"/>
      <c r="I34" s="220"/>
      <c r="J34" s="18"/>
      <c r="K34" s="16"/>
      <c r="L34" s="227"/>
      <c r="M34" s="234"/>
      <c r="N34" s="220"/>
      <c r="O34" s="124"/>
      <c r="P34" s="124"/>
      <c r="Q34" s="124"/>
      <c r="R34" s="149">
        <f t="shared" si="1"/>
        <v>0</v>
      </c>
      <c r="S34" s="149">
        <f t="shared" si="2"/>
        <v>0</v>
      </c>
      <c r="T34" s="149">
        <f t="shared" si="3"/>
        <v>0</v>
      </c>
      <c r="U34" s="149">
        <f t="shared" si="4"/>
        <v>0</v>
      </c>
      <c r="V34" s="125">
        <f t="shared" si="5"/>
        <v>0</v>
      </c>
      <c r="W34" s="125">
        <f t="shared" si="6"/>
        <v>0</v>
      </c>
      <c r="X34" s="125" t="str">
        <f>IF(E34="","",VLOOKUP(E34+1000*$B34,IF($B34=1,$AT$5:$AT$24,$AU$5:$AU$24),1,0))</f>
        <v/>
      </c>
      <c r="Y34" s="125" t="str">
        <f>IF(F34="","",VLOOKUP(F34+1000*$B34,IF($B34=1,$AT$5:$AT$24,$AU$5:$AU$24),1,0))</f>
        <v/>
      </c>
      <c r="Z34" s="125" t="str">
        <f>IF(G34="","",VLOOKUP(G34+1000*$B34,IF($B34=1,$AT$5:$AT$24,$AU$5:$AU$24),1,0))</f>
        <v/>
      </c>
      <c r="AA34" s="125" t="str">
        <f>IF(H34="","",VLOOKUP(H34+1000*$B34,IF($B34=1,$AT$5:$AT$24,$AU$5:$AU$24),1,0))</f>
        <v/>
      </c>
      <c r="AB34" s="125" t="str">
        <f>IF(J34="","",VLOOKUP(E34,$AQ$4:$AS$30,2,0))</f>
        <v/>
      </c>
      <c r="AC34" s="125" t="str">
        <f>IF(J34="","",VLOOKUP(E34,$AQ$4:$AS$30,3,0))</f>
        <v/>
      </c>
      <c r="AD34" s="125" t="str">
        <f>IF(K34="","",VLOOKUP(F34,$AQ$4:$AS$30,2,0))</f>
        <v/>
      </c>
      <c r="AE34" s="125" t="str">
        <f>IF(K34="","",VLOOKUP(F34,$AQ$4:$AS$30,3,0))</f>
        <v/>
      </c>
      <c r="AF34" s="125" t="str">
        <f>IF(L34="","",VLOOKUP(G34,$AQ$4:$AS$30,2,0))</f>
        <v/>
      </c>
      <c r="AG34" s="125" t="str">
        <f>IF(L34="","",VLOOKUP(G34,$AQ$4:$AS$30,3,0))</f>
        <v/>
      </c>
      <c r="AH34" s="125" t="str">
        <f>IF(M34="","",VLOOKUP(H34,$AQ$4:$AS$30,2,0))</f>
        <v/>
      </c>
      <c r="AI34" s="125" t="str">
        <f>IF(M34="","",VLOOKUP(H34,$AQ$4:$AS$30,3,0))</f>
        <v/>
      </c>
      <c r="AJ34" s="125"/>
      <c r="AK34" s="150">
        <f>IF(ISERROR(SUM(X34:AA34))=TRUE,"×",A34)</f>
        <v>12</v>
      </c>
      <c r="AL34" s="125"/>
      <c r="AM34" s="160" t="s">
        <v>61</v>
      </c>
      <c r="AN34" s="161" t="s">
        <v>62</v>
      </c>
      <c r="AO34" s="162">
        <v>431</v>
      </c>
      <c r="AP34" s="126"/>
      <c r="AQ34" s="126"/>
      <c r="AR34" s="126"/>
      <c r="AS34" s="126"/>
      <c r="AT34" s="125"/>
      <c r="AU34" s="125"/>
      <c r="AV34" s="125"/>
    </row>
    <row r="35" spans="1:48" ht="20.25" customHeight="1" x14ac:dyDescent="0.15">
      <c r="A35" s="15">
        <v>13</v>
      </c>
      <c r="B35" s="119" t="str">
        <f>IF(基本データ入力!L16="","",基本データ入力!L16)</f>
        <v/>
      </c>
      <c r="C35" s="116" t="str">
        <f>IF('処理用（範囲指定してますさわらないようにお願いします）'!$G14="","",'処理用（範囲指定してますさわらないようにお願いします）'!$G14)</f>
        <v/>
      </c>
      <c r="D35" s="120" t="str">
        <f>IF(基本データ入力!M16="","",基本データ入力!M16)</f>
        <v/>
      </c>
      <c r="E35" s="17"/>
      <c r="F35" s="16"/>
      <c r="G35" s="227"/>
      <c r="H35" s="228"/>
      <c r="I35" s="220"/>
      <c r="J35" s="18"/>
      <c r="K35" s="16"/>
      <c r="L35" s="227"/>
      <c r="M35" s="234"/>
      <c r="N35" s="220"/>
      <c r="O35" s="124"/>
      <c r="P35" s="124"/>
      <c r="Q35" s="124"/>
      <c r="R35" s="149">
        <f t="shared" si="1"/>
        <v>0</v>
      </c>
      <c r="S35" s="149">
        <f t="shared" si="2"/>
        <v>0</v>
      </c>
      <c r="T35" s="149">
        <f t="shared" si="3"/>
        <v>0</v>
      </c>
      <c r="U35" s="149">
        <f t="shared" si="4"/>
        <v>0</v>
      </c>
      <c r="V35" s="125">
        <f t="shared" si="5"/>
        <v>0</v>
      </c>
      <c r="W35" s="125">
        <f t="shared" si="6"/>
        <v>0</v>
      </c>
      <c r="X35" s="125" t="str">
        <f>IF(E35="","",VLOOKUP(E35+1000*$B35,IF($B35=1,$AT$5:$AT$24,$AU$5:$AU$24),1,0))</f>
        <v/>
      </c>
      <c r="Y35" s="125" t="str">
        <f>IF(F35="","",VLOOKUP(F35+1000*$B35,IF($B35=1,$AT$5:$AT$24,$AU$5:$AU$24),1,0))</f>
        <v/>
      </c>
      <c r="Z35" s="125" t="str">
        <f>IF(G35="","",VLOOKUP(G35+1000*$B35,IF($B35=1,$AT$5:$AT$24,$AU$5:$AU$24),1,0))</f>
        <v/>
      </c>
      <c r="AA35" s="125" t="str">
        <f>IF(H35="","",VLOOKUP(H35+1000*$B35,IF($B35=1,$AT$5:$AT$24,$AU$5:$AU$24),1,0))</f>
        <v/>
      </c>
      <c r="AB35" s="125" t="str">
        <f>IF(J35="","",VLOOKUP(E35,$AQ$4:$AS$30,2,0))</f>
        <v/>
      </c>
      <c r="AC35" s="125" t="str">
        <f>IF(J35="","",VLOOKUP(E35,$AQ$4:$AS$30,3,0))</f>
        <v/>
      </c>
      <c r="AD35" s="125" t="str">
        <f>IF(K35="","",VLOOKUP(F35,$AQ$4:$AS$30,2,0))</f>
        <v/>
      </c>
      <c r="AE35" s="125" t="str">
        <f>IF(K35="","",VLOOKUP(F35,$AQ$4:$AS$30,3,0))</f>
        <v/>
      </c>
      <c r="AF35" s="125" t="str">
        <f>IF(L35="","",VLOOKUP(G35,$AQ$4:$AS$30,2,0))</f>
        <v/>
      </c>
      <c r="AG35" s="125" t="str">
        <f>IF(L35="","",VLOOKUP(G35,$AQ$4:$AS$30,3,0))</f>
        <v/>
      </c>
      <c r="AH35" s="125" t="str">
        <f>IF(M35="","",VLOOKUP(H35,$AQ$4:$AS$30,2,0))</f>
        <v/>
      </c>
      <c r="AI35" s="125" t="str">
        <f>IF(M35="","",VLOOKUP(H35,$AQ$4:$AS$30,3,0))</f>
        <v/>
      </c>
      <c r="AJ35" s="125"/>
      <c r="AK35" s="150">
        <f>IF(ISERROR(SUM(X35:AA35))=TRUE,"×",A35)</f>
        <v>13</v>
      </c>
      <c r="AL35" s="125"/>
      <c r="AM35" s="163"/>
      <c r="AN35" s="152" t="s">
        <v>63</v>
      </c>
      <c r="AO35" s="144">
        <v>432</v>
      </c>
      <c r="AP35" s="126"/>
      <c r="AQ35" s="126"/>
      <c r="AR35" s="126"/>
      <c r="AS35" s="126"/>
      <c r="AT35" s="125"/>
      <c r="AU35" s="125"/>
      <c r="AV35" s="125"/>
    </row>
    <row r="36" spans="1:48" ht="20.25" customHeight="1" x14ac:dyDescent="0.15">
      <c r="A36" s="15">
        <v>14</v>
      </c>
      <c r="B36" s="119" t="str">
        <f>IF(基本データ入力!L17="","",基本データ入力!L17)</f>
        <v/>
      </c>
      <c r="C36" s="116" t="str">
        <f>IF('処理用（範囲指定してますさわらないようにお願いします）'!$G15="","",'処理用（範囲指定してますさわらないようにお願いします）'!$G15)</f>
        <v/>
      </c>
      <c r="D36" s="120" t="str">
        <f>IF(基本データ入力!M17="","",基本データ入力!M17)</f>
        <v/>
      </c>
      <c r="E36" s="17"/>
      <c r="F36" s="16"/>
      <c r="G36" s="227"/>
      <c r="H36" s="228"/>
      <c r="I36" s="220"/>
      <c r="J36" s="18"/>
      <c r="K36" s="16"/>
      <c r="L36" s="227"/>
      <c r="M36" s="234"/>
      <c r="N36" s="220"/>
      <c r="O36" s="124"/>
      <c r="P36" s="124"/>
      <c r="Q36" s="124"/>
      <c r="R36" s="149">
        <f t="shared" si="1"/>
        <v>0</v>
      </c>
      <c r="S36" s="149">
        <f t="shared" si="2"/>
        <v>0</v>
      </c>
      <c r="T36" s="149">
        <f t="shared" si="3"/>
        <v>0</v>
      </c>
      <c r="U36" s="149">
        <f t="shared" si="4"/>
        <v>0</v>
      </c>
      <c r="V36" s="125">
        <f t="shared" si="5"/>
        <v>0</v>
      </c>
      <c r="W36" s="125">
        <f t="shared" si="6"/>
        <v>0</v>
      </c>
      <c r="X36" s="125" t="str">
        <f>IF(E36="","",VLOOKUP(E36+1000*$B36,IF($B36=1,$AT$5:$AT$24,$AU$5:$AU$24),1,0))</f>
        <v/>
      </c>
      <c r="Y36" s="125" t="str">
        <f>IF(F36="","",VLOOKUP(F36+1000*$B36,IF($B36=1,$AT$5:$AT$24,$AU$5:$AU$24),1,0))</f>
        <v/>
      </c>
      <c r="Z36" s="125" t="str">
        <f>IF(G36="","",VLOOKUP(G36+1000*$B36,IF($B36=1,$AT$5:$AT$24,$AU$5:$AU$24),1,0))</f>
        <v/>
      </c>
      <c r="AA36" s="125" t="str">
        <f>IF(H36="","",VLOOKUP(H36+1000*$B36,IF($B36=1,$AT$5:$AT$24,$AU$5:$AU$24),1,0))</f>
        <v/>
      </c>
      <c r="AB36" s="125" t="str">
        <f>IF(J36="","",VLOOKUP(E36,$AQ$4:$AS$30,2,0))</f>
        <v/>
      </c>
      <c r="AC36" s="125" t="str">
        <f>IF(J36="","",VLOOKUP(E36,$AQ$4:$AS$30,3,0))</f>
        <v/>
      </c>
      <c r="AD36" s="125" t="str">
        <f>IF(K36="","",VLOOKUP(F36,$AQ$4:$AS$30,2,0))</f>
        <v/>
      </c>
      <c r="AE36" s="125" t="str">
        <f>IF(K36="","",VLOOKUP(F36,$AQ$4:$AS$30,3,0))</f>
        <v/>
      </c>
      <c r="AF36" s="125" t="str">
        <f>IF(L36="","",VLOOKUP(G36,$AQ$4:$AS$30,2,0))</f>
        <v/>
      </c>
      <c r="AG36" s="125" t="str">
        <f>IF(L36="","",VLOOKUP(G36,$AQ$4:$AS$30,3,0))</f>
        <v/>
      </c>
      <c r="AH36" s="125" t="str">
        <f>IF(M36="","",VLOOKUP(H36,$AQ$4:$AS$30,2,0))</f>
        <v/>
      </c>
      <c r="AI36" s="125" t="str">
        <f>IF(M36="","",VLOOKUP(H36,$AQ$4:$AS$30,3,0))</f>
        <v/>
      </c>
      <c r="AJ36" s="125"/>
      <c r="AK36" s="150">
        <f>IF(ISERROR(SUM(X36:AA36))=TRUE,"×",A36)</f>
        <v>14</v>
      </c>
      <c r="AL36" s="125"/>
      <c r="AM36" s="163"/>
      <c r="AN36" s="152" t="s">
        <v>64</v>
      </c>
      <c r="AO36" s="144">
        <v>433</v>
      </c>
      <c r="AP36" s="126"/>
      <c r="AQ36" s="126"/>
      <c r="AR36" s="126"/>
      <c r="AS36" s="126"/>
      <c r="AT36" s="125"/>
      <c r="AU36" s="125"/>
      <c r="AV36" s="125"/>
    </row>
    <row r="37" spans="1:48" ht="20.25" customHeight="1" x14ac:dyDescent="0.15">
      <c r="A37" s="15">
        <v>15</v>
      </c>
      <c r="B37" s="119" t="str">
        <f>IF(基本データ入力!L18="","",基本データ入力!L18)</f>
        <v/>
      </c>
      <c r="C37" s="116" t="str">
        <f>IF('処理用（範囲指定してますさわらないようにお願いします）'!$G16="","",'処理用（範囲指定してますさわらないようにお願いします）'!$G16)</f>
        <v/>
      </c>
      <c r="D37" s="120" t="str">
        <f>IF(基本データ入力!M18="","",基本データ入力!M18)</f>
        <v/>
      </c>
      <c r="E37" s="17"/>
      <c r="F37" s="16"/>
      <c r="G37" s="227"/>
      <c r="H37" s="228"/>
      <c r="I37" s="220"/>
      <c r="J37" s="18"/>
      <c r="K37" s="16"/>
      <c r="L37" s="227"/>
      <c r="M37" s="234"/>
      <c r="N37" s="220"/>
      <c r="O37" s="124"/>
      <c r="P37" s="124"/>
      <c r="Q37" s="124"/>
      <c r="R37" s="149">
        <f t="shared" si="1"/>
        <v>0</v>
      </c>
      <c r="S37" s="149">
        <f t="shared" si="2"/>
        <v>0</v>
      </c>
      <c r="T37" s="149">
        <f t="shared" si="3"/>
        <v>0</v>
      </c>
      <c r="U37" s="149">
        <f t="shared" si="4"/>
        <v>0</v>
      </c>
      <c r="V37" s="125">
        <f t="shared" si="5"/>
        <v>0</v>
      </c>
      <c r="W37" s="125">
        <f t="shared" si="6"/>
        <v>0</v>
      </c>
      <c r="X37" s="125" t="str">
        <f>IF(E37="","",VLOOKUP(E37+1000*$B37,IF($B37=1,$AT$5:$AT$24,$AU$5:$AU$24),1,0))</f>
        <v/>
      </c>
      <c r="Y37" s="125" t="str">
        <f>IF(F37="","",VLOOKUP(F37+1000*$B37,IF($B37=1,$AT$5:$AT$24,$AU$5:$AU$24),1,0))</f>
        <v/>
      </c>
      <c r="Z37" s="125" t="str">
        <f>IF(G37="","",VLOOKUP(G37+1000*$B37,IF($B37=1,$AT$5:$AT$24,$AU$5:$AU$24),1,0))</f>
        <v/>
      </c>
      <c r="AA37" s="125" t="str">
        <f>IF(H37="","",VLOOKUP(H37+1000*$B37,IF($B37=1,$AT$5:$AT$24,$AU$5:$AU$24),1,0))</f>
        <v/>
      </c>
      <c r="AB37" s="125" t="str">
        <f>IF(J37="","",VLOOKUP(E37,$AQ$4:$AS$30,2,0))</f>
        <v/>
      </c>
      <c r="AC37" s="125" t="str">
        <f>IF(J37="","",VLOOKUP(E37,$AQ$4:$AS$30,3,0))</f>
        <v/>
      </c>
      <c r="AD37" s="125" t="str">
        <f>IF(K37="","",VLOOKUP(F37,$AQ$4:$AS$30,2,0))</f>
        <v/>
      </c>
      <c r="AE37" s="125" t="str">
        <f>IF(K37="","",VLOOKUP(F37,$AQ$4:$AS$30,3,0))</f>
        <v/>
      </c>
      <c r="AF37" s="125" t="str">
        <f>IF(L37="","",VLOOKUP(G37,$AQ$4:$AS$30,2,0))</f>
        <v/>
      </c>
      <c r="AG37" s="125" t="str">
        <f>IF(L37="","",VLOOKUP(G37,$AQ$4:$AS$30,3,0))</f>
        <v/>
      </c>
      <c r="AH37" s="125" t="str">
        <f>IF(M37="","",VLOOKUP(H37,$AQ$4:$AS$30,2,0))</f>
        <v/>
      </c>
      <c r="AI37" s="125" t="str">
        <f>IF(M37="","",VLOOKUP(H37,$AQ$4:$AS$30,3,0))</f>
        <v/>
      </c>
      <c r="AJ37" s="125"/>
      <c r="AK37" s="150">
        <f>IF(ISERROR(SUM(X37:AA37))=TRUE,"×",A37)</f>
        <v>15</v>
      </c>
      <c r="AL37" s="125"/>
      <c r="AM37" s="163"/>
      <c r="AN37" s="152" t="s">
        <v>65</v>
      </c>
      <c r="AO37" s="144">
        <v>434</v>
      </c>
      <c r="AP37" s="126"/>
      <c r="AQ37" s="126"/>
      <c r="AR37" s="126"/>
      <c r="AS37" s="126"/>
      <c r="AT37" s="125"/>
      <c r="AU37" s="125"/>
      <c r="AV37" s="125"/>
    </row>
    <row r="38" spans="1:48" ht="20.25" customHeight="1" x14ac:dyDescent="0.15">
      <c r="A38" s="15">
        <v>16</v>
      </c>
      <c r="B38" s="119" t="str">
        <f>IF(基本データ入力!L19="","",基本データ入力!L19)</f>
        <v/>
      </c>
      <c r="C38" s="116" t="str">
        <f>IF('処理用（範囲指定してますさわらないようにお願いします）'!$G17="","",'処理用（範囲指定してますさわらないようにお願いします）'!$G17)</f>
        <v/>
      </c>
      <c r="D38" s="120" t="str">
        <f>IF(基本データ入力!M19="","",基本データ入力!M19)</f>
        <v/>
      </c>
      <c r="E38" s="17"/>
      <c r="F38" s="16"/>
      <c r="G38" s="227"/>
      <c r="H38" s="228"/>
      <c r="I38" s="220"/>
      <c r="J38" s="18"/>
      <c r="K38" s="16"/>
      <c r="L38" s="227"/>
      <c r="M38" s="234"/>
      <c r="N38" s="220"/>
      <c r="O38" s="124"/>
      <c r="P38" s="124"/>
      <c r="Q38" s="124"/>
      <c r="R38" s="149">
        <f t="shared" si="1"/>
        <v>0</v>
      </c>
      <c r="S38" s="149">
        <f t="shared" si="2"/>
        <v>0</v>
      </c>
      <c r="T38" s="149">
        <f t="shared" si="3"/>
        <v>0</v>
      </c>
      <c r="U38" s="149">
        <f t="shared" si="4"/>
        <v>0</v>
      </c>
      <c r="V38" s="125">
        <f t="shared" si="5"/>
        <v>0</v>
      </c>
      <c r="W38" s="125">
        <f t="shared" si="6"/>
        <v>0</v>
      </c>
      <c r="X38" s="125" t="str">
        <f>IF(E38="","",VLOOKUP(E38+1000*$B38,IF($B38=1,$AT$5:$AT$24,$AU$5:$AU$24),1,0))</f>
        <v/>
      </c>
      <c r="Y38" s="125" t="str">
        <f>IF(F38="","",VLOOKUP(F38+1000*$B38,IF($B38=1,$AT$5:$AT$24,$AU$5:$AU$24),1,0))</f>
        <v/>
      </c>
      <c r="Z38" s="125" t="str">
        <f>IF(G38="","",VLOOKUP(G38+1000*$B38,IF($B38=1,$AT$5:$AT$24,$AU$5:$AU$24),1,0))</f>
        <v/>
      </c>
      <c r="AA38" s="125" t="str">
        <f>IF(H38="","",VLOOKUP(H38+1000*$B38,IF($B38=1,$AT$5:$AT$24,$AU$5:$AU$24),1,0))</f>
        <v/>
      </c>
      <c r="AB38" s="125" t="str">
        <f>IF(J38="","",VLOOKUP(E38,$AQ$4:$AS$30,2,0))</f>
        <v/>
      </c>
      <c r="AC38" s="125" t="str">
        <f>IF(J38="","",VLOOKUP(E38,$AQ$4:$AS$30,3,0))</f>
        <v/>
      </c>
      <c r="AD38" s="125" t="str">
        <f>IF(K38="","",VLOOKUP(F38,$AQ$4:$AS$30,2,0))</f>
        <v/>
      </c>
      <c r="AE38" s="125" t="str">
        <f>IF(K38="","",VLOOKUP(F38,$AQ$4:$AS$30,3,0))</f>
        <v/>
      </c>
      <c r="AF38" s="125" t="str">
        <f>IF(L38="","",VLOOKUP(G38,$AQ$4:$AS$30,2,0))</f>
        <v/>
      </c>
      <c r="AG38" s="125" t="str">
        <f>IF(L38="","",VLOOKUP(G38,$AQ$4:$AS$30,3,0))</f>
        <v/>
      </c>
      <c r="AH38" s="125" t="str">
        <f>IF(M38="","",VLOOKUP(H38,$AQ$4:$AS$30,2,0))</f>
        <v/>
      </c>
      <c r="AI38" s="125" t="str">
        <f>IF(M38="","",VLOOKUP(H38,$AQ$4:$AS$30,3,0))</f>
        <v/>
      </c>
      <c r="AJ38" s="125"/>
      <c r="AK38" s="150">
        <f>IF(ISERROR(SUM(X38:AA38))=TRUE,"×",A38)</f>
        <v>16</v>
      </c>
      <c r="AL38" s="125"/>
      <c r="AM38" s="163"/>
      <c r="AN38" s="152" t="s">
        <v>66</v>
      </c>
      <c r="AO38" s="144">
        <v>435</v>
      </c>
      <c r="AP38" s="126"/>
      <c r="AQ38" s="126"/>
      <c r="AR38" s="126"/>
      <c r="AS38" s="126"/>
      <c r="AT38" s="125"/>
      <c r="AU38" s="125"/>
      <c r="AV38" s="125"/>
    </row>
    <row r="39" spans="1:48" ht="20.25" customHeight="1" thickBot="1" x14ac:dyDescent="0.2">
      <c r="A39" s="15">
        <v>17</v>
      </c>
      <c r="B39" s="119" t="str">
        <f>IF(基本データ入力!L20="","",基本データ入力!L20)</f>
        <v/>
      </c>
      <c r="C39" s="116" t="str">
        <f>IF('処理用（範囲指定してますさわらないようにお願いします）'!$G18="","",'処理用（範囲指定してますさわらないようにお願いします）'!$G18)</f>
        <v/>
      </c>
      <c r="D39" s="120" t="str">
        <f>IF(基本データ入力!M20="","",基本データ入力!M20)</f>
        <v/>
      </c>
      <c r="E39" s="17"/>
      <c r="F39" s="16"/>
      <c r="G39" s="227"/>
      <c r="H39" s="228"/>
      <c r="I39" s="220"/>
      <c r="J39" s="18"/>
      <c r="K39" s="16"/>
      <c r="L39" s="227"/>
      <c r="M39" s="234"/>
      <c r="N39" s="220"/>
      <c r="O39" s="124"/>
      <c r="P39" s="124"/>
      <c r="Q39" s="124"/>
      <c r="R39" s="149">
        <f t="shared" si="1"/>
        <v>0</v>
      </c>
      <c r="S39" s="149">
        <f t="shared" si="2"/>
        <v>0</v>
      </c>
      <c r="T39" s="149">
        <f t="shared" si="3"/>
        <v>0</v>
      </c>
      <c r="U39" s="149">
        <f t="shared" si="4"/>
        <v>0</v>
      </c>
      <c r="V39" s="125">
        <f t="shared" si="5"/>
        <v>0</v>
      </c>
      <c r="W39" s="125">
        <f t="shared" si="6"/>
        <v>0</v>
      </c>
      <c r="X39" s="125" t="str">
        <f>IF(E39="","",VLOOKUP(E39+1000*$B39,IF($B39=1,$AT$5:$AT$24,$AU$5:$AU$24),1,0))</f>
        <v/>
      </c>
      <c r="Y39" s="125" t="str">
        <f>IF(F39="","",VLOOKUP(F39+1000*$B39,IF($B39=1,$AT$5:$AT$24,$AU$5:$AU$24),1,0))</f>
        <v/>
      </c>
      <c r="Z39" s="125" t="str">
        <f>IF(G39="","",VLOOKUP(G39+1000*$B39,IF($B39=1,$AT$5:$AT$24,$AU$5:$AU$24),1,0))</f>
        <v/>
      </c>
      <c r="AA39" s="125" t="str">
        <f>IF(H39="","",VLOOKUP(H39+1000*$B39,IF($B39=1,$AT$5:$AT$24,$AU$5:$AU$24),1,0))</f>
        <v/>
      </c>
      <c r="AB39" s="125" t="str">
        <f>IF(J39="","",VLOOKUP(E39,$AQ$4:$AS$30,2,0))</f>
        <v/>
      </c>
      <c r="AC39" s="125" t="str">
        <f>IF(J39="","",VLOOKUP(E39,$AQ$4:$AS$30,3,0))</f>
        <v/>
      </c>
      <c r="AD39" s="125" t="str">
        <f>IF(K39="","",VLOOKUP(F39,$AQ$4:$AS$30,2,0))</f>
        <v/>
      </c>
      <c r="AE39" s="125" t="str">
        <f>IF(K39="","",VLOOKUP(F39,$AQ$4:$AS$30,3,0))</f>
        <v/>
      </c>
      <c r="AF39" s="125" t="str">
        <f>IF(L39="","",VLOOKUP(G39,$AQ$4:$AS$30,2,0))</f>
        <v/>
      </c>
      <c r="AG39" s="125" t="str">
        <f>IF(L39="","",VLOOKUP(G39,$AQ$4:$AS$30,3,0))</f>
        <v/>
      </c>
      <c r="AH39" s="125" t="str">
        <f>IF(M39="","",VLOOKUP(H39,$AQ$4:$AS$30,2,0))</f>
        <v/>
      </c>
      <c r="AI39" s="125" t="str">
        <f>IF(M39="","",VLOOKUP(H39,$AQ$4:$AS$30,3,0))</f>
        <v/>
      </c>
      <c r="AJ39" s="125"/>
      <c r="AK39" s="150">
        <f>IF(ISERROR(SUM(X39:AA39))=TRUE,"×",A39)</f>
        <v>17</v>
      </c>
      <c r="AL39" s="125"/>
      <c r="AM39" s="163"/>
      <c r="AN39" s="158" t="s">
        <v>66</v>
      </c>
      <c r="AO39" s="159">
        <v>436</v>
      </c>
      <c r="AP39" s="126"/>
      <c r="AQ39" s="126"/>
      <c r="AR39" s="126"/>
      <c r="AS39" s="126"/>
      <c r="AT39" s="125"/>
      <c r="AU39" s="125"/>
      <c r="AV39" s="125"/>
    </row>
    <row r="40" spans="1:48" ht="20.25" customHeight="1" x14ac:dyDescent="0.15">
      <c r="A40" s="15">
        <v>18</v>
      </c>
      <c r="B40" s="119" t="str">
        <f>IF(基本データ入力!L21="","",基本データ入力!L21)</f>
        <v/>
      </c>
      <c r="C40" s="116" t="str">
        <f>IF('処理用（範囲指定してますさわらないようにお願いします）'!$G19="","",'処理用（範囲指定してますさわらないようにお願いします）'!$G19)</f>
        <v/>
      </c>
      <c r="D40" s="120" t="str">
        <f>IF(基本データ入力!M21="","",基本データ入力!M21)</f>
        <v/>
      </c>
      <c r="E40" s="17"/>
      <c r="F40" s="16"/>
      <c r="G40" s="227"/>
      <c r="H40" s="228"/>
      <c r="I40" s="220"/>
      <c r="J40" s="18"/>
      <c r="K40" s="16"/>
      <c r="L40" s="227"/>
      <c r="M40" s="234"/>
      <c r="N40" s="220"/>
      <c r="O40" s="124"/>
      <c r="P40" s="124"/>
      <c r="Q40" s="124"/>
      <c r="R40" s="149">
        <f t="shared" si="1"/>
        <v>0</v>
      </c>
      <c r="S40" s="149">
        <f t="shared" si="2"/>
        <v>0</v>
      </c>
      <c r="T40" s="149">
        <f t="shared" si="3"/>
        <v>0</v>
      </c>
      <c r="U40" s="149">
        <f t="shared" si="4"/>
        <v>0</v>
      </c>
      <c r="V40" s="125">
        <f t="shared" si="5"/>
        <v>0</v>
      </c>
      <c r="W40" s="125">
        <f t="shared" si="6"/>
        <v>0</v>
      </c>
      <c r="X40" s="125" t="str">
        <f>IF(E40="","",VLOOKUP(E40+1000*$B40,IF($B40=1,$AT$5:$AT$24,$AU$5:$AU$24),1,0))</f>
        <v/>
      </c>
      <c r="Y40" s="125" t="str">
        <f>IF(F40="","",VLOOKUP(F40+1000*$B40,IF($B40=1,$AT$5:$AT$24,$AU$5:$AU$24),1,0))</f>
        <v/>
      </c>
      <c r="Z40" s="125" t="str">
        <f>IF(G40="","",VLOOKUP(G40+1000*$B40,IF($B40=1,$AT$5:$AT$24,$AU$5:$AU$24),1,0))</f>
        <v/>
      </c>
      <c r="AA40" s="125" t="str">
        <f>IF(H40="","",VLOOKUP(H40+1000*$B40,IF($B40=1,$AT$5:$AT$24,$AU$5:$AU$24),1,0))</f>
        <v/>
      </c>
      <c r="AB40" s="125" t="str">
        <f>IF(J40="","",VLOOKUP(E40,$AQ$4:$AS$30,2,0))</f>
        <v/>
      </c>
      <c r="AC40" s="125" t="str">
        <f>IF(J40="","",VLOOKUP(E40,$AQ$4:$AS$30,3,0))</f>
        <v/>
      </c>
      <c r="AD40" s="125" t="str">
        <f>IF(K40="","",VLOOKUP(F40,$AQ$4:$AS$30,2,0))</f>
        <v/>
      </c>
      <c r="AE40" s="125" t="str">
        <f>IF(K40="","",VLOOKUP(F40,$AQ$4:$AS$30,3,0))</f>
        <v/>
      </c>
      <c r="AF40" s="125" t="str">
        <f>IF(L40="","",VLOOKUP(G40,$AQ$4:$AS$30,2,0))</f>
        <v/>
      </c>
      <c r="AG40" s="125" t="str">
        <f>IF(L40="","",VLOOKUP(G40,$AQ$4:$AS$30,3,0))</f>
        <v/>
      </c>
      <c r="AH40" s="125" t="str">
        <f>IF(M40="","",VLOOKUP(H40,$AQ$4:$AS$30,2,0))</f>
        <v/>
      </c>
      <c r="AI40" s="125" t="str">
        <f>IF(M40="","",VLOOKUP(H40,$AQ$4:$AS$30,3,0))</f>
        <v/>
      </c>
      <c r="AJ40" s="125"/>
      <c r="AK40" s="150">
        <f>IF(ISERROR(SUM(X40:AA40))=TRUE,"×",A40)</f>
        <v>18</v>
      </c>
      <c r="AL40" s="125"/>
      <c r="AM40" s="160" t="s">
        <v>61</v>
      </c>
      <c r="AN40" s="161" t="s">
        <v>62</v>
      </c>
      <c r="AO40" s="162">
        <v>1431</v>
      </c>
      <c r="AP40" s="126"/>
      <c r="AQ40" s="126"/>
      <c r="AR40" s="126"/>
      <c r="AS40" s="126"/>
      <c r="AT40" s="125"/>
      <c r="AU40" s="125"/>
      <c r="AV40" s="125"/>
    </row>
    <row r="41" spans="1:48" ht="20.25" customHeight="1" x14ac:dyDescent="0.15">
      <c r="A41" s="15">
        <v>19</v>
      </c>
      <c r="B41" s="119" t="str">
        <f>IF(基本データ入力!L22="","",基本データ入力!L22)</f>
        <v/>
      </c>
      <c r="C41" s="116" t="str">
        <f>IF('処理用（範囲指定してますさわらないようにお願いします）'!$G20="","",'処理用（範囲指定してますさわらないようにお願いします）'!$G20)</f>
        <v/>
      </c>
      <c r="D41" s="120" t="str">
        <f>IF(基本データ入力!M22="","",基本データ入力!M22)</f>
        <v/>
      </c>
      <c r="E41" s="17"/>
      <c r="F41" s="16"/>
      <c r="G41" s="227"/>
      <c r="H41" s="228"/>
      <c r="I41" s="220"/>
      <c r="J41" s="18"/>
      <c r="K41" s="16"/>
      <c r="L41" s="227"/>
      <c r="M41" s="234"/>
      <c r="N41" s="220"/>
      <c r="O41" s="124"/>
      <c r="P41" s="124"/>
      <c r="Q41" s="124"/>
      <c r="R41" s="149">
        <f t="shared" si="1"/>
        <v>0</v>
      </c>
      <c r="S41" s="149">
        <f t="shared" si="2"/>
        <v>0</v>
      </c>
      <c r="T41" s="149">
        <f t="shared" si="3"/>
        <v>0</v>
      </c>
      <c r="U41" s="149">
        <f t="shared" si="4"/>
        <v>0</v>
      </c>
      <c r="V41" s="125">
        <f t="shared" si="5"/>
        <v>0</v>
      </c>
      <c r="W41" s="125">
        <f t="shared" si="6"/>
        <v>0</v>
      </c>
      <c r="X41" s="125" t="str">
        <f>IF(E41="","",VLOOKUP(E41+1000*$B41,IF($B41=1,$AT$5:$AT$24,$AU$5:$AU$24),1,0))</f>
        <v/>
      </c>
      <c r="Y41" s="125" t="str">
        <f>IF(F41="","",VLOOKUP(F41+1000*$B41,IF($B41=1,$AT$5:$AT$24,$AU$5:$AU$24),1,0))</f>
        <v/>
      </c>
      <c r="Z41" s="125" t="str">
        <f>IF(G41="","",VLOOKUP(G41+1000*$B41,IF($B41=1,$AT$5:$AT$24,$AU$5:$AU$24),1,0))</f>
        <v/>
      </c>
      <c r="AA41" s="125" t="str">
        <f>IF(H41="","",VLOOKUP(H41+1000*$B41,IF($B41=1,$AT$5:$AT$24,$AU$5:$AU$24),1,0))</f>
        <v/>
      </c>
      <c r="AB41" s="125" t="str">
        <f>IF(J41="","",VLOOKUP(E41,$AQ$4:$AS$30,2,0))</f>
        <v/>
      </c>
      <c r="AC41" s="125" t="str">
        <f>IF(J41="","",VLOOKUP(E41,$AQ$4:$AS$30,3,0))</f>
        <v/>
      </c>
      <c r="AD41" s="125" t="str">
        <f>IF(K41="","",VLOOKUP(F41,$AQ$4:$AS$30,2,0))</f>
        <v/>
      </c>
      <c r="AE41" s="125" t="str">
        <f>IF(K41="","",VLOOKUP(F41,$AQ$4:$AS$30,3,0))</f>
        <v/>
      </c>
      <c r="AF41" s="125" t="str">
        <f>IF(L41="","",VLOOKUP(G41,$AQ$4:$AS$30,2,0))</f>
        <v/>
      </c>
      <c r="AG41" s="125" t="str">
        <f>IF(L41="","",VLOOKUP(G41,$AQ$4:$AS$30,3,0))</f>
        <v/>
      </c>
      <c r="AH41" s="125" t="str">
        <f>IF(M41="","",VLOOKUP(H41,$AQ$4:$AS$30,2,0))</f>
        <v/>
      </c>
      <c r="AI41" s="125" t="str">
        <f>IF(M41="","",VLOOKUP(H41,$AQ$4:$AS$30,3,0))</f>
        <v/>
      </c>
      <c r="AJ41" s="125"/>
      <c r="AK41" s="150">
        <f>IF(ISERROR(SUM(X41:AA41))=TRUE,"×",A41)</f>
        <v>19</v>
      </c>
      <c r="AL41" s="125"/>
      <c r="AM41" s="164" t="s">
        <v>96</v>
      </c>
      <c r="AN41" s="152" t="s">
        <v>63</v>
      </c>
      <c r="AO41" s="144">
        <v>1432</v>
      </c>
      <c r="AP41" s="126"/>
      <c r="AQ41" s="126"/>
      <c r="AR41" s="126"/>
      <c r="AS41" s="126"/>
      <c r="AT41" s="125"/>
      <c r="AU41" s="125"/>
      <c r="AV41" s="125"/>
    </row>
    <row r="42" spans="1:48" ht="20.25" customHeight="1" x14ac:dyDescent="0.15">
      <c r="A42" s="15">
        <v>20</v>
      </c>
      <c r="B42" s="119" t="str">
        <f>IF(基本データ入力!L23="","",基本データ入力!L23)</f>
        <v/>
      </c>
      <c r="C42" s="116" t="str">
        <f>IF('処理用（範囲指定してますさわらないようにお願いします）'!$G21="","",'処理用（範囲指定してますさわらないようにお願いします）'!$G21)</f>
        <v/>
      </c>
      <c r="D42" s="120" t="str">
        <f>IF(基本データ入力!M23="","",基本データ入力!M23)</f>
        <v/>
      </c>
      <c r="E42" s="17"/>
      <c r="F42" s="16"/>
      <c r="G42" s="227"/>
      <c r="H42" s="228"/>
      <c r="I42" s="220"/>
      <c r="J42" s="18"/>
      <c r="K42" s="16"/>
      <c r="L42" s="227"/>
      <c r="M42" s="234"/>
      <c r="N42" s="220"/>
      <c r="O42" s="124"/>
      <c r="P42" s="124"/>
      <c r="Q42" s="124"/>
      <c r="R42" s="149">
        <f t="shared" si="1"/>
        <v>0</v>
      </c>
      <c r="S42" s="149">
        <f t="shared" si="2"/>
        <v>0</v>
      </c>
      <c r="T42" s="149">
        <f t="shared" si="3"/>
        <v>0</v>
      </c>
      <c r="U42" s="149">
        <f t="shared" si="4"/>
        <v>0</v>
      </c>
      <c r="V42" s="125">
        <f t="shared" si="5"/>
        <v>0</v>
      </c>
      <c r="W42" s="125">
        <f t="shared" si="6"/>
        <v>0</v>
      </c>
      <c r="X42" s="125" t="str">
        <f>IF(E42="","",VLOOKUP(E42+1000*$B42,IF($B42=1,$AT$5:$AT$24,$AU$5:$AU$24),1,0))</f>
        <v/>
      </c>
      <c r="Y42" s="125" t="str">
        <f>IF(F42="","",VLOOKUP(F42+1000*$B42,IF($B42=1,$AT$5:$AT$24,$AU$5:$AU$24),1,0))</f>
        <v/>
      </c>
      <c r="Z42" s="125" t="str">
        <f>IF(G42="","",VLOOKUP(G42+1000*$B42,IF($B42=1,$AT$5:$AT$24,$AU$5:$AU$24),1,0))</f>
        <v/>
      </c>
      <c r="AA42" s="125" t="str">
        <f>IF(H42="","",VLOOKUP(H42+1000*$B42,IF($B42=1,$AT$5:$AT$24,$AU$5:$AU$24),1,0))</f>
        <v/>
      </c>
      <c r="AB42" s="125" t="str">
        <f>IF(J42="","",VLOOKUP(E42,$AQ$4:$AS$30,2,0))</f>
        <v/>
      </c>
      <c r="AC42" s="125" t="str">
        <f>IF(J42="","",VLOOKUP(E42,$AQ$4:$AS$30,3,0))</f>
        <v/>
      </c>
      <c r="AD42" s="125" t="str">
        <f>IF(K42="","",VLOOKUP(F42,$AQ$4:$AS$30,2,0))</f>
        <v/>
      </c>
      <c r="AE42" s="125" t="str">
        <f>IF(K42="","",VLOOKUP(F42,$AQ$4:$AS$30,3,0))</f>
        <v/>
      </c>
      <c r="AF42" s="125" t="str">
        <f>IF(L42="","",VLOOKUP(G42,$AQ$4:$AS$30,2,0))</f>
        <v/>
      </c>
      <c r="AG42" s="125" t="str">
        <f>IF(L42="","",VLOOKUP(G42,$AQ$4:$AS$30,3,0))</f>
        <v/>
      </c>
      <c r="AH42" s="125" t="str">
        <f>IF(M42="","",VLOOKUP(H42,$AQ$4:$AS$30,2,0))</f>
        <v/>
      </c>
      <c r="AI42" s="125" t="str">
        <f>IF(M42="","",VLOOKUP(H42,$AQ$4:$AS$30,3,0))</f>
        <v/>
      </c>
      <c r="AJ42" s="125"/>
      <c r="AK42" s="150">
        <f>IF(ISERROR(SUM(X42:AA42))=TRUE,"×",A42)</f>
        <v>20</v>
      </c>
      <c r="AL42" s="125"/>
      <c r="AM42" s="163"/>
      <c r="AN42" s="152" t="s">
        <v>64</v>
      </c>
      <c r="AO42" s="144">
        <v>1433</v>
      </c>
      <c r="AP42" s="126"/>
      <c r="AQ42" s="126"/>
      <c r="AR42" s="126"/>
      <c r="AS42" s="126"/>
      <c r="AT42" s="125"/>
      <c r="AU42" s="125"/>
      <c r="AV42" s="125"/>
    </row>
    <row r="43" spans="1:48" ht="20.25" customHeight="1" x14ac:dyDescent="0.15">
      <c r="A43" s="15">
        <v>21</v>
      </c>
      <c r="B43" s="119" t="str">
        <f>IF(基本データ入力!L24="","",基本データ入力!L24)</f>
        <v/>
      </c>
      <c r="C43" s="116" t="str">
        <f>IF('処理用（範囲指定してますさわらないようにお願いします）'!$G22="","",'処理用（範囲指定してますさわらないようにお願いします）'!$G22)</f>
        <v/>
      </c>
      <c r="D43" s="120" t="str">
        <f>IF(基本データ入力!M24="","",基本データ入力!M24)</f>
        <v/>
      </c>
      <c r="E43" s="17"/>
      <c r="F43" s="16"/>
      <c r="G43" s="227"/>
      <c r="H43" s="228"/>
      <c r="I43" s="220"/>
      <c r="J43" s="18"/>
      <c r="K43" s="16"/>
      <c r="L43" s="227"/>
      <c r="M43" s="234"/>
      <c r="N43" s="220"/>
      <c r="O43" s="124"/>
      <c r="P43" s="124"/>
      <c r="Q43" s="124"/>
      <c r="R43" s="149">
        <f t="shared" si="1"/>
        <v>0</v>
      </c>
      <c r="S43" s="149">
        <f t="shared" si="2"/>
        <v>0</v>
      </c>
      <c r="T43" s="149">
        <f t="shared" si="3"/>
        <v>0</v>
      </c>
      <c r="U43" s="149">
        <f t="shared" si="4"/>
        <v>0</v>
      </c>
      <c r="V43" s="125">
        <f t="shared" si="5"/>
        <v>0</v>
      </c>
      <c r="W43" s="125">
        <f t="shared" si="6"/>
        <v>0</v>
      </c>
      <c r="X43" s="125" t="str">
        <f>IF(E43="","",VLOOKUP(E43+1000*$B43,IF($B43=1,$AT$5:$AT$24,$AU$5:$AU$24),1,0))</f>
        <v/>
      </c>
      <c r="Y43" s="125" t="str">
        <f>IF(F43="","",VLOOKUP(F43+1000*$B43,IF($B43=1,$AT$5:$AT$24,$AU$5:$AU$24),1,0))</f>
        <v/>
      </c>
      <c r="Z43" s="125" t="str">
        <f>IF(G43="","",VLOOKUP(G43+1000*$B43,IF($B43=1,$AT$5:$AT$24,$AU$5:$AU$24),1,0))</f>
        <v/>
      </c>
      <c r="AA43" s="125" t="str">
        <f>IF(H43="","",VLOOKUP(H43+1000*$B43,IF($B43=1,$AT$5:$AT$24,$AU$5:$AU$24),1,0))</f>
        <v/>
      </c>
      <c r="AB43" s="125" t="str">
        <f>IF(J43="","",VLOOKUP(E43,$AQ$4:$AS$30,2,0))</f>
        <v/>
      </c>
      <c r="AC43" s="125" t="str">
        <f>IF(J43="","",VLOOKUP(E43,$AQ$4:$AS$30,3,0))</f>
        <v/>
      </c>
      <c r="AD43" s="125" t="str">
        <f>IF(K43="","",VLOOKUP(F43,$AQ$4:$AS$30,2,0))</f>
        <v/>
      </c>
      <c r="AE43" s="125" t="str">
        <f>IF(K43="","",VLOOKUP(F43,$AQ$4:$AS$30,3,0))</f>
        <v/>
      </c>
      <c r="AF43" s="125" t="str">
        <f>IF(L43="","",VLOOKUP(G43,$AQ$4:$AS$30,2,0))</f>
        <v/>
      </c>
      <c r="AG43" s="125" t="str">
        <f>IF(L43="","",VLOOKUP(G43,$AQ$4:$AS$30,3,0))</f>
        <v/>
      </c>
      <c r="AH43" s="125" t="str">
        <f>IF(M43="","",VLOOKUP(H43,$AQ$4:$AS$30,2,0))</f>
        <v/>
      </c>
      <c r="AI43" s="125" t="str">
        <f>IF(M43="","",VLOOKUP(H43,$AQ$4:$AS$30,3,0))</f>
        <v/>
      </c>
      <c r="AJ43" s="125"/>
      <c r="AK43" s="150">
        <f>IF(ISERROR(SUM(X43:AA43))=TRUE,"×",A43)</f>
        <v>21</v>
      </c>
      <c r="AL43" s="125"/>
      <c r="AM43" s="163"/>
      <c r="AN43" s="152" t="s">
        <v>65</v>
      </c>
      <c r="AO43" s="144">
        <v>1434</v>
      </c>
      <c r="AP43" s="126"/>
      <c r="AQ43" s="126"/>
      <c r="AR43" s="126"/>
      <c r="AS43" s="126"/>
      <c r="AT43" s="125"/>
      <c r="AU43" s="125"/>
      <c r="AV43" s="125"/>
    </row>
    <row r="44" spans="1:48" ht="20.25" customHeight="1" x14ac:dyDescent="0.15">
      <c r="A44" s="15">
        <v>22</v>
      </c>
      <c r="B44" s="119" t="str">
        <f>IF(基本データ入力!L25="","",基本データ入力!L25)</f>
        <v/>
      </c>
      <c r="C44" s="116" t="str">
        <f>IF('処理用（範囲指定してますさわらないようにお願いします）'!$G23="","",'処理用（範囲指定してますさわらないようにお願いします）'!$G23)</f>
        <v/>
      </c>
      <c r="D44" s="120" t="str">
        <f>IF(基本データ入力!M25="","",基本データ入力!M25)</f>
        <v/>
      </c>
      <c r="E44" s="17"/>
      <c r="F44" s="16"/>
      <c r="G44" s="227"/>
      <c r="H44" s="228"/>
      <c r="I44" s="220"/>
      <c r="J44" s="18"/>
      <c r="K44" s="16"/>
      <c r="L44" s="227"/>
      <c r="M44" s="234"/>
      <c r="N44" s="220"/>
      <c r="O44" s="124"/>
      <c r="P44" s="124"/>
      <c r="Q44" s="124"/>
      <c r="R44" s="149">
        <f t="shared" si="1"/>
        <v>0</v>
      </c>
      <c r="S44" s="149">
        <f t="shared" si="2"/>
        <v>0</v>
      </c>
      <c r="T44" s="149">
        <f t="shared" si="3"/>
        <v>0</v>
      </c>
      <c r="U44" s="149">
        <f t="shared" si="4"/>
        <v>0</v>
      </c>
      <c r="V44" s="125">
        <f t="shared" si="5"/>
        <v>0</v>
      </c>
      <c r="W44" s="125">
        <f t="shared" si="6"/>
        <v>0</v>
      </c>
      <c r="X44" s="125" t="str">
        <f>IF(E44="","",VLOOKUP(E44+1000*$B44,IF($B44=1,$AT$5:$AT$24,$AU$5:$AU$24),1,0))</f>
        <v/>
      </c>
      <c r="Y44" s="125" t="str">
        <f>IF(F44="","",VLOOKUP(F44+1000*$B44,IF($B44=1,$AT$5:$AT$24,$AU$5:$AU$24),1,0))</f>
        <v/>
      </c>
      <c r="Z44" s="125" t="str">
        <f>IF(G44="","",VLOOKUP(G44+1000*$B44,IF($B44=1,$AT$5:$AT$24,$AU$5:$AU$24),1,0))</f>
        <v/>
      </c>
      <c r="AA44" s="125" t="str">
        <f>IF(H44="","",VLOOKUP(H44+1000*$B44,IF($B44=1,$AT$5:$AT$24,$AU$5:$AU$24),1,0))</f>
        <v/>
      </c>
      <c r="AB44" s="125" t="str">
        <f>IF(J44="","",VLOOKUP(E44,$AQ$4:$AS$30,2,0))</f>
        <v/>
      </c>
      <c r="AC44" s="125" t="str">
        <f>IF(J44="","",VLOOKUP(E44,$AQ$4:$AS$30,3,0))</f>
        <v/>
      </c>
      <c r="AD44" s="125" t="str">
        <f>IF(K44="","",VLOOKUP(F44,$AQ$4:$AS$30,2,0))</f>
        <v/>
      </c>
      <c r="AE44" s="125" t="str">
        <f>IF(K44="","",VLOOKUP(F44,$AQ$4:$AS$30,3,0))</f>
        <v/>
      </c>
      <c r="AF44" s="125" t="str">
        <f>IF(L44="","",VLOOKUP(G44,$AQ$4:$AS$30,2,0))</f>
        <v/>
      </c>
      <c r="AG44" s="125" t="str">
        <f>IF(L44="","",VLOOKUP(G44,$AQ$4:$AS$30,3,0))</f>
        <v/>
      </c>
      <c r="AH44" s="125" t="str">
        <f>IF(M44="","",VLOOKUP(H44,$AQ$4:$AS$30,2,0))</f>
        <v/>
      </c>
      <c r="AI44" s="125" t="str">
        <f>IF(M44="","",VLOOKUP(H44,$AQ$4:$AS$30,3,0))</f>
        <v/>
      </c>
      <c r="AJ44" s="125"/>
      <c r="AK44" s="150">
        <f>IF(ISERROR(SUM(X44:AA44))=TRUE,"×",A44)</f>
        <v>22</v>
      </c>
      <c r="AL44" s="125"/>
      <c r="AM44" s="163"/>
      <c r="AN44" s="152" t="s">
        <v>66</v>
      </c>
      <c r="AO44" s="144">
        <v>1435</v>
      </c>
      <c r="AP44" s="168"/>
      <c r="AQ44" s="126"/>
      <c r="AR44" s="126"/>
      <c r="AS44" s="126"/>
      <c r="AT44" s="125"/>
      <c r="AU44" s="125"/>
      <c r="AV44" s="125"/>
    </row>
    <row r="45" spans="1:48" ht="20.25" customHeight="1" thickBot="1" x14ac:dyDescent="0.2">
      <c r="A45" s="15">
        <v>23</v>
      </c>
      <c r="B45" s="119" t="str">
        <f>IF(基本データ入力!L26="","",基本データ入力!L26)</f>
        <v/>
      </c>
      <c r="C45" s="116" t="str">
        <f>IF('処理用（範囲指定してますさわらないようにお願いします）'!$G24="","",'処理用（範囲指定してますさわらないようにお願いします）'!$G24)</f>
        <v/>
      </c>
      <c r="D45" s="120" t="str">
        <f>IF(基本データ入力!M26="","",基本データ入力!M26)</f>
        <v/>
      </c>
      <c r="E45" s="17"/>
      <c r="F45" s="16"/>
      <c r="G45" s="227"/>
      <c r="H45" s="228"/>
      <c r="I45" s="220"/>
      <c r="J45" s="18"/>
      <c r="K45" s="16"/>
      <c r="L45" s="227"/>
      <c r="M45" s="234"/>
      <c r="N45" s="220"/>
      <c r="O45" s="124"/>
      <c r="P45" s="124"/>
      <c r="Q45" s="124"/>
      <c r="R45" s="149">
        <f t="shared" si="1"/>
        <v>0</v>
      </c>
      <c r="S45" s="149">
        <f t="shared" si="2"/>
        <v>0</v>
      </c>
      <c r="T45" s="149">
        <f t="shared" si="3"/>
        <v>0</v>
      </c>
      <c r="U45" s="149">
        <f t="shared" si="4"/>
        <v>0</v>
      </c>
      <c r="V45" s="125">
        <f t="shared" si="5"/>
        <v>0</v>
      </c>
      <c r="W45" s="125">
        <f t="shared" si="6"/>
        <v>0</v>
      </c>
      <c r="X45" s="125" t="str">
        <f>IF(E45="","",VLOOKUP(E45+1000*$B45,IF($B45=1,$AT$5:$AT$24,$AU$5:$AU$24),1,0))</f>
        <v/>
      </c>
      <c r="Y45" s="125" t="str">
        <f>IF(F45="","",VLOOKUP(F45+1000*$B45,IF($B45=1,$AT$5:$AT$24,$AU$5:$AU$24),1,0))</f>
        <v/>
      </c>
      <c r="Z45" s="125" t="str">
        <f>IF(G45="","",VLOOKUP(G45+1000*$B45,IF($B45=1,$AT$5:$AT$24,$AU$5:$AU$24),1,0))</f>
        <v/>
      </c>
      <c r="AA45" s="125" t="str">
        <f>IF(H45="","",VLOOKUP(H45+1000*$B45,IF($B45=1,$AT$5:$AT$24,$AU$5:$AU$24),1,0))</f>
        <v/>
      </c>
      <c r="AB45" s="125" t="str">
        <f>IF(J45="","",VLOOKUP(E45,$AQ$4:$AS$30,2,0))</f>
        <v/>
      </c>
      <c r="AC45" s="125" t="str">
        <f>IF(J45="","",VLOOKUP(E45,$AQ$4:$AS$30,3,0))</f>
        <v/>
      </c>
      <c r="AD45" s="125" t="str">
        <f>IF(K45="","",VLOOKUP(F45,$AQ$4:$AS$30,2,0))</f>
        <v/>
      </c>
      <c r="AE45" s="125" t="str">
        <f>IF(K45="","",VLOOKUP(F45,$AQ$4:$AS$30,3,0))</f>
        <v/>
      </c>
      <c r="AF45" s="125" t="str">
        <f>IF(L45="","",VLOOKUP(G45,$AQ$4:$AS$30,2,0))</f>
        <v/>
      </c>
      <c r="AG45" s="125" t="str">
        <f>IF(L45="","",VLOOKUP(G45,$AQ$4:$AS$30,3,0))</f>
        <v/>
      </c>
      <c r="AH45" s="125" t="str">
        <f>IF(M45="","",VLOOKUP(H45,$AQ$4:$AS$30,2,0))</f>
        <v/>
      </c>
      <c r="AI45" s="125" t="str">
        <f>IF(M45="","",VLOOKUP(H45,$AQ$4:$AS$30,3,0))</f>
        <v/>
      </c>
      <c r="AJ45" s="125"/>
      <c r="AK45" s="150">
        <f>IF(ISERROR(SUM(X45:AA45))=TRUE,"×",A45)</f>
        <v>23</v>
      </c>
      <c r="AL45" s="125"/>
      <c r="AM45" s="165"/>
      <c r="AN45" s="166" t="s">
        <v>66</v>
      </c>
      <c r="AO45" s="167">
        <v>1436</v>
      </c>
      <c r="AP45" s="168"/>
      <c r="AQ45" s="126"/>
      <c r="AR45" s="126"/>
      <c r="AS45" s="126"/>
      <c r="AT45" s="125"/>
      <c r="AU45" s="125"/>
      <c r="AV45" s="125"/>
    </row>
    <row r="46" spans="1:48" ht="20.25" customHeight="1" x14ac:dyDescent="0.15">
      <c r="A46" s="15">
        <v>24</v>
      </c>
      <c r="B46" s="119" t="str">
        <f>IF(基本データ入力!L27="","",基本データ入力!L27)</f>
        <v/>
      </c>
      <c r="C46" s="116" t="str">
        <f>IF('処理用（範囲指定してますさわらないようにお願いします）'!$G25="","",'処理用（範囲指定してますさわらないようにお願いします）'!$G25)</f>
        <v/>
      </c>
      <c r="D46" s="120" t="str">
        <f>IF(基本データ入力!M27="","",基本データ入力!M27)</f>
        <v/>
      </c>
      <c r="E46" s="17"/>
      <c r="F46" s="16"/>
      <c r="G46" s="227"/>
      <c r="H46" s="228"/>
      <c r="I46" s="220"/>
      <c r="J46" s="18"/>
      <c r="K46" s="16"/>
      <c r="L46" s="227"/>
      <c r="M46" s="234"/>
      <c r="N46" s="220"/>
      <c r="O46" s="124"/>
      <c r="P46" s="124"/>
      <c r="Q46" s="124"/>
      <c r="R46" s="149">
        <f t="shared" si="1"/>
        <v>0</v>
      </c>
      <c r="S46" s="149">
        <f t="shared" si="2"/>
        <v>0</v>
      </c>
      <c r="T46" s="149">
        <f t="shared" si="3"/>
        <v>0</v>
      </c>
      <c r="U46" s="149">
        <f t="shared" si="4"/>
        <v>0</v>
      </c>
      <c r="V46" s="125">
        <f t="shared" si="5"/>
        <v>0</v>
      </c>
      <c r="W46" s="125">
        <f t="shared" si="6"/>
        <v>0</v>
      </c>
      <c r="X46" s="125" t="str">
        <f>IF(E46="","",VLOOKUP(E46+1000*$B46,IF($B46=1,$AT$5:$AT$24,$AU$5:$AU$24),1,0))</f>
        <v/>
      </c>
      <c r="Y46" s="125" t="str">
        <f>IF(F46="","",VLOOKUP(F46+1000*$B46,IF($B46=1,$AT$5:$AT$24,$AU$5:$AU$24),1,0))</f>
        <v/>
      </c>
      <c r="Z46" s="125" t="str">
        <f>IF(G46="","",VLOOKUP(G46+1000*$B46,IF($B46=1,$AT$5:$AT$24,$AU$5:$AU$24),1,0))</f>
        <v/>
      </c>
      <c r="AA46" s="125" t="str">
        <f>IF(H46="","",VLOOKUP(H46+1000*$B46,IF($B46=1,$AT$5:$AT$24,$AU$5:$AU$24),1,0))</f>
        <v/>
      </c>
      <c r="AB46" s="125" t="str">
        <f>IF(J46="","",VLOOKUP(E46,$AQ$4:$AS$30,2,0))</f>
        <v/>
      </c>
      <c r="AC46" s="125" t="str">
        <f>IF(J46="","",VLOOKUP(E46,$AQ$4:$AS$30,3,0))</f>
        <v/>
      </c>
      <c r="AD46" s="125" t="str">
        <f>IF(K46="","",VLOOKUP(F46,$AQ$4:$AS$30,2,0))</f>
        <v/>
      </c>
      <c r="AE46" s="125" t="str">
        <f>IF(K46="","",VLOOKUP(F46,$AQ$4:$AS$30,3,0))</f>
        <v/>
      </c>
      <c r="AF46" s="125" t="str">
        <f>IF(L46="","",VLOOKUP(G46,$AQ$4:$AS$30,2,0))</f>
        <v/>
      </c>
      <c r="AG46" s="125" t="str">
        <f>IF(L46="","",VLOOKUP(G46,$AQ$4:$AS$30,3,0))</f>
        <v/>
      </c>
      <c r="AH46" s="125" t="str">
        <f>IF(M46="","",VLOOKUP(H46,$AQ$4:$AS$30,2,0))</f>
        <v/>
      </c>
      <c r="AI46" s="125" t="str">
        <f>IF(M46="","",VLOOKUP(H46,$AQ$4:$AS$30,3,0))</f>
        <v/>
      </c>
      <c r="AJ46" s="125"/>
      <c r="AK46" s="150">
        <f>IF(ISERROR(SUM(X46:AA46))=TRUE,"×",A46)</f>
        <v>24</v>
      </c>
      <c r="AL46" s="125"/>
      <c r="AM46" s="163" t="s">
        <v>61</v>
      </c>
      <c r="AN46" s="169" t="s">
        <v>62</v>
      </c>
      <c r="AO46" s="170">
        <v>2431</v>
      </c>
      <c r="AP46" s="168"/>
      <c r="AQ46" s="126"/>
      <c r="AR46" s="126"/>
      <c r="AS46" s="126"/>
      <c r="AT46" s="125"/>
      <c r="AU46" s="125"/>
      <c r="AV46" s="125"/>
    </row>
    <row r="47" spans="1:48" ht="20.25" customHeight="1" x14ac:dyDescent="0.15">
      <c r="A47" s="15">
        <v>25</v>
      </c>
      <c r="B47" s="119" t="str">
        <f>IF(基本データ入力!L28="","",基本データ入力!L28)</f>
        <v/>
      </c>
      <c r="C47" s="116" t="str">
        <f>IF('処理用（範囲指定してますさわらないようにお願いします）'!$G26="","",'処理用（範囲指定してますさわらないようにお願いします）'!$G26)</f>
        <v/>
      </c>
      <c r="D47" s="120" t="str">
        <f>IF(基本データ入力!M28="","",基本データ入力!M28)</f>
        <v/>
      </c>
      <c r="E47" s="17"/>
      <c r="F47" s="16"/>
      <c r="G47" s="227"/>
      <c r="H47" s="228"/>
      <c r="I47" s="220"/>
      <c r="J47" s="18"/>
      <c r="K47" s="16"/>
      <c r="L47" s="227"/>
      <c r="M47" s="234"/>
      <c r="N47" s="220"/>
      <c r="O47" s="124"/>
      <c r="P47" s="124"/>
      <c r="Q47" s="124"/>
      <c r="R47" s="149">
        <f t="shared" si="1"/>
        <v>0</v>
      </c>
      <c r="S47" s="149">
        <f t="shared" si="2"/>
        <v>0</v>
      </c>
      <c r="T47" s="149">
        <f t="shared" si="3"/>
        <v>0</v>
      </c>
      <c r="U47" s="149">
        <f t="shared" si="4"/>
        <v>0</v>
      </c>
      <c r="V47" s="125">
        <f t="shared" si="5"/>
        <v>0</v>
      </c>
      <c r="W47" s="125">
        <f t="shared" si="6"/>
        <v>0</v>
      </c>
      <c r="X47" s="125" t="str">
        <f>IF(E47="","",VLOOKUP(E47+1000*$B47,IF($B47=1,$AT$5:$AT$24,$AU$5:$AU$24),1,0))</f>
        <v/>
      </c>
      <c r="Y47" s="125" t="str">
        <f>IF(F47="","",VLOOKUP(F47+1000*$B47,IF($B47=1,$AT$5:$AT$24,$AU$5:$AU$24),1,0))</f>
        <v/>
      </c>
      <c r="Z47" s="125" t="str">
        <f>IF(G47="","",VLOOKUP(G47+1000*$B47,IF($B47=1,$AT$5:$AT$24,$AU$5:$AU$24),1,0))</f>
        <v/>
      </c>
      <c r="AA47" s="125" t="str">
        <f>IF(H47="","",VLOOKUP(H47+1000*$B47,IF($B47=1,$AT$5:$AT$24,$AU$5:$AU$24),1,0))</f>
        <v/>
      </c>
      <c r="AB47" s="125" t="str">
        <f>IF(J47="","",VLOOKUP(E47,$AQ$4:$AS$30,2,0))</f>
        <v/>
      </c>
      <c r="AC47" s="125" t="str">
        <f>IF(J47="","",VLOOKUP(E47,$AQ$4:$AS$30,3,0))</f>
        <v/>
      </c>
      <c r="AD47" s="125" t="str">
        <f>IF(K47="","",VLOOKUP(F47,$AQ$4:$AS$30,2,0))</f>
        <v/>
      </c>
      <c r="AE47" s="125" t="str">
        <f>IF(K47="","",VLOOKUP(F47,$AQ$4:$AS$30,3,0))</f>
        <v/>
      </c>
      <c r="AF47" s="125" t="str">
        <f>IF(L47="","",VLOOKUP(G47,$AQ$4:$AS$30,2,0))</f>
        <v/>
      </c>
      <c r="AG47" s="125" t="str">
        <f>IF(L47="","",VLOOKUP(G47,$AQ$4:$AS$30,3,0))</f>
        <v/>
      </c>
      <c r="AH47" s="125" t="str">
        <f>IF(M47="","",VLOOKUP(H47,$AQ$4:$AS$30,2,0))</f>
        <v/>
      </c>
      <c r="AI47" s="125" t="str">
        <f>IF(M47="","",VLOOKUP(H47,$AQ$4:$AS$30,3,0))</f>
        <v/>
      </c>
      <c r="AJ47" s="125"/>
      <c r="AK47" s="150">
        <f>IF(ISERROR(SUM(X47:AA47))=TRUE,"×",A47)</f>
        <v>25</v>
      </c>
      <c r="AL47" s="125"/>
      <c r="AM47" s="164" t="s">
        <v>97</v>
      </c>
      <c r="AN47" s="152" t="s">
        <v>63</v>
      </c>
      <c r="AO47" s="144">
        <v>2432</v>
      </c>
      <c r="AP47" s="168"/>
      <c r="AQ47" s="126"/>
      <c r="AR47" s="126"/>
      <c r="AS47" s="126"/>
      <c r="AT47" s="125"/>
      <c r="AU47" s="125"/>
      <c r="AV47" s="125"/>
    </row>
    <row r="48" spans="1:48" ht="20.25" customHeight="1" x14ac:dyDescent="0.15">
      <c r="A48" s="15">
        <v>26</v>
      </c>
      <c r="B48" s="119" t="str">
        <f>IF(基本データ入力!L29="","",基本データ入力!L29)</f>
        <v/>
      </c>
      <c r="C48" s="116" t="str">
        <f>IF('処理用（範囲指定してますさわらないようにお願いします）'!$G27="","",'処理用（範囲指定してますさわらないようにお願いします）'!$G27)</f>
        <v/>
      </c>
      <c r="D48" s="120" t="str">
        <f>IF(基本データ入力!M29="","",基本データ入力!M29)</f>
        <v/>
      </c>
      <c r="E48" s="17"/>
      <c r="F48" s="16"/>
      <c r="G48" s="227"/>
      <c r="H48" s="228"/>
      <c r="I48" s="220"/>
      <c r="J48" s="18"/>
      <c r="K48" s="16"/>
      <c r="L48" s="227"/>
      <c r="M48" s="234"/>
      <c r="N48" s="220"/>
      <c r="O48" s="124"/>
      <c r="P48" s="124"/>
      <c r="Q48" s="124"/>
      <c r="R48" s="149">
        <f t="shared" si="1"/>
        <v>0</v>
      </c>
      <c r="S48" s="149">
        <f t="shared" si="2"/>
        <v>0</v>
      </c>
      <c r="T48" s="149">
        <f t="shared" si="3"/>
        <v>0</v>
      </c>
      <c r="U48" s="149">
        <f t="shared" si="4"/>
        <v>0</v>
      </c>
      <c r="V48" s="125">
        <f t="shared" si="5"/>
        <v>0</v>
      </c>
      <c r="W48" s="125">
        <f t="shared" si="6"/>
        <v>0</v>
      </c>
      <c r="X48" s="125" t="str">
        <f>IF(E48="","",VLOOKUP(E48+1000*$B48,IF($B48=1,$AT$5:$AT$24,$AU$5:$AU$24),1,0))</f>
        <v/>
      </c>
      <c r="Y48" s="125" t="str">
        <f>IF(F48="","",VLOOKUP(F48+1000*$B48,IF($B48=1,$AT$5:$AT$24,$AU$5:$AU$24),1,0))</f>
        <v/>
      </c>
      <c r="Z48" s="125" t="str">
        <f>IF(G48="","",VLOOKUP(G48+1000*$B48,IF($B48=1,$AT$5:$AT$24,$AU$5:$AU$24),1,0))</f>
        <v/>
      </c>
      <c r="AA48" s="125" t="str">
        <f>IF(H48="","",VLOOKUP(H48+1000*$B48,IF($B48=1,$AT$5:$AT$24,$AU$5:$AU$24),1,0))</f>
        <v/>
      </c>
      <c r="AB48" s="125" t="str">
        <f>IF(J48="","",VLOOKUP(E48,$AQ$4:$AS$30,2,0))</f>
        <v/>
      </c>
      <c r="AC48" s="125" t="str">
        <f>IF(J48="","",VLOOKUP(E48,$AQ$4:$AS$30,3,0))</f>
        <v/>
      </c>
      <c r="AD48" s="125" t="str">
        <f>IF(K48="","",VLOOKUP(F48,$AQ$4:$AS$30,2,0))</f>
        <v/>
      </c>
      <c r="AE48" s="125" t="str">
        <f>IF(K48="","",VLOOKUP(F48,$AQ$4:$AS$30,3,0))</f>
        <v/>
      </c>
      <c r="AF48" s="125" t="str">
        <f>IF(L48="","",VLOOKUP(G48,$AQ$4:$AS$30,2,0))</f>
        <v/>
      </c>
      <c r="AG48" s="125" t="str">
        <f>IF(L48="","",VLOOKUP(G48,$AQ$4:$AS$30,3,0))</f>
        <v/>
      </c>
      <c r="AH48" s="125" t="str">
        <f>IF(M48="","",VLOOKUP(H48,$AQ$4:$AS$30,2,0))</f>
        <v/>
      </c>
      <c r="AI48" s="125" t="str">
        <f>IF(M48="","",VLOOKUP(H48,$AQ$4:$AS$30,3,0))</f>
        <v/>
      </c>
      <c r="AJ48" s="125"/>
      <c r="AK48" s="150">
        <f>IF(ISERROR(SUM(X48:AA48))=TRUE,"×",A48)</f>
        <v>26</v>
      </c>
      <c r="AL48" s="125"/>
      <c r="AM48" s="163"/>
      <c r="AN48" s="152" t="s">
        <v>64</v>
      </c>
      <c r="AO48" s="144">
        <v>2433</v>
      </c>
      <c r="AP48" s="168"/>
      <c r="AQ48" s="126"/>
      <c r="AR48" s="126"/>
      <c r="AS48" s="126"/>
      <c r="AT48" s="125"/>
      <c r="AU48" s="125"/>
      <c r="AV48" s="125"/>
    </row>
    <row r="49" spans="1:48" ht="20.25" customHeight="1" x14ac:dyDescent="0.15">
      <c r="A49" s="15">
        <v>27</v>
      </c>
      <c r="B49" s="119" t="str">
        <f>IF(基本データ入力!L30="","",基本データ入力!L30)</f>
        <v/>
      </c>
      <c r="C49" s="116" t="str">
        <f>IF('処理用（範囲指定してますさわらないようにお願いします）'!$G28="","",'処理用（範囲指定してますさわらないようにお願いします）'!$G28)</f>
        <v/>
      </c>
      <c r="D49" s="120" t="str">
        <f>IF(基本データ入力!M30="","",基本データ入力!M30)</f>
        <v/>
      </c>
      <c r="E49" s="17"/>
      <c r="F49" s="16"/>
      <c r="G49" s="227"/>
      <c r="H49" s="228"/>
      <c r="I49" s="220"/>
      <c r="J49" s="18"/>
      <c r="K49" s="16"/>
      <c r="L49" s="227"/>
      <c r="M49" s="234"/>
      <c r="N49" s="220"/>
      <c r="O49" s="124"/>
      <c r="P49" s="124"/>
      <c r="Q49" s="124"/>
      <c r="R49" s="149">
        <f t="shared" si="1"/>
        <v>0</v>
      </c>
      <c r="S49" s="149">
        <f t="shared" si="2"/>
        <v>0</v>
      </c>
      <c r="T49" s="149">
        <f t="shared" si="3"/>
        <v>0</v>
      </c>
      <c r="U49" s="149">
        <f t="shared" si="4"/>
        <v>0</v>
      </c>
      <c r="V49" s="125">
        <f t="shared" si="5"/>
        <v>0</v>
      </c>
      <c r="W49" s="125">
        <f t="shared" si="6"/>
        <v>0</v>
      </c>
      <c r="X49" s="125" t="str">
        <f>IF(E49="","",VLOOKUP(E49+1000*$B49,IF($B49=1,$AT$5:$AT$24,$AU$5:$AU$24),1,0))</f>
        <v/>
      </c>
      <c r="Y49" s="125" t="str">
        <f>IF(F49="","",VLOOKUP(F49+1000*$B49,IF($B49=1,$AT$5:$AT$24,$AU$5:$AU$24),1,0))</f>
        <v/>
      </c>
      <c r="Z49" s="125" t="str">
        <f>IF(G49="","",VLOOKUP(G49+1000*$B49,IF($B49=1,$AT$5:$AT$24,$AU$5:$AU$24),1,0))</f>
        <v/>
      </c>
      <c r="AA49" s="125" t="str">
        <f>IF(H49="","",VLOOKUP(H49+1000*$B49,IF($B49=1,$AT$5:$AT$24,$AU$5:$AU$24),1,0))</f>
        <v/>
      </c>
      <c r="AB49" s="125" t="str">
        <f>IF(J49="","",VLOOKUP(E49,$AQ$4:$AS$30,2,0))</f>
        <v/>
      </c>
      <c r="AC49" s="125" t="str">
        <f>IF(J49="","",VLOOKUP(E49,$AQ$4:$AS$30,3,0))</f>
        <v/>
      </c>
      <c r="AD49" s="125" t="str">
        <f>IF(K49="","",VLOOKUP(F49,$AQ$4:$AS$30,2,0))</f>
        <v/>
      </c>
      <c r="AE49" s="125" t="str">
        <f>IF(K49="","",VLOOKUP(F49,$AQ$4:$AS$30,3,0))</f>
        <v/>
      </c>
      <c r="AF49" s="125" t="str">
        <f>IF(L49="","",VLOOKUP(G49,$AQ$4:$AS$30,2,0))</f>
        <v/>
      </c>
      <c r="AG49" s="125" t="str">
        <f>IF(L49="","",VLOOKUP(G49,$AQ$4:$AS$30,3,0))</f>
        <v/>
      </c>
      <c r="AH49" s="125" t="str">
        <f>IF(M49="","",VLOOKUP(H49,$AQ$4:$AS$30,2,0))</f>
        <v/>
      </c>
      <c r="AI49" s="125" t="str">
        <f>IF(M49="","",VLOOKUP(H49,$AQ$4:$AS$30,3,0))</f>
        <v/>
      </c>
      <c r="AJ49" s="125"/>
      <c r="AK49" s="150">
        <f>IF(ISERROR(SUM(X49:AA49))=TRUE,"×",A49)</f>
        <v>27</v>
      </c>
      <c r="AL49" s="125"/>
      <c r="AM49" s="163"/>
      <c r="AN49" s="152" t="s">
        <v>65</v>
      </c>
      <c r="AO49" s="144">
        <v>2434</v>
      </c>
      <c r="AP49" s="168"/>
      <c r="AQ49" s="168"/>
      <c r="AR49" s="168"/>
      <c r="AS49" s="168"/>
      <c r="AT49" s="125"/>
      <c r="AU49" s="125"/>
      <c r="AV49" s="125"/>
    </row>
    <row r="50" spans="1:48" ht="20.25" customHeight="1" x14ac:dyDescent="0.15">
      <c r="A50" s="15">
        <v>28</v>
      </c>
      <c r="B50" s="119" t="str">
        <f>IF(基本データ入力!L31="","",基本データ入力!L31)</f>
        <v/>
      </c>
      <c r="C50" s="116" t="str">
        <f>IF('処理用（範囲指定してますさわらないようにお願いします）'!$G29="","",'処理用（範囲指定してますさわらないようにお願いします）'!$G29)</f>
        <v/>
      </c>
      <c r="D50" s="120" t="str">
        <f>IF(基本データ入力!M31="","",基本データ入力!M31)</f>
        <v/>
      </c>
      <c r="E50" s="17"/>
      <c r="F50" s="16"/>
      <c r="G50" s="227"/>
      <c r="H50" s="228"/>
      <c r="I50" s="220"/>
      <c r="J50" s="18"/>
      <c r="K50" s="16"/>
      <c r="L50" s="227"/>
      <c r="M50" s="234"/>
      <c r="N50" s="220"/>
      <c r="O50" s="124"/>
      <c r="P50" s="124"/>
      <c r="Q50" s="124"/>
      <c r="R50" s="149">
        <f t="shared" si="1"/>
        <v>0</v>
      </c>
      <c r="S50" s="149">
        <f t="shared" si="2"/>
        <v>0</v>
      </c>
      <c r="T50" s="149">
        <f t="shared" si="3"/>
        <v>0</v>
      </c>
      <c r="U50" s="149">
        <f t="shared" si="4"/>
        <v>0</v>
      </c>
      <c r="V50" s="125">
        <f t="shared" si="5"/>
        <v>0</v>
      </c>
      <c r="W50" s="125">
        <f t="shared" si="6"/>
        <v>0</v>
      </c>
      <c r="X50" s="125" t="str">
        <f>IF(E50="","",VLOOKUP(E50+1000*$B50,IF($B50=1,$AT$5:$AT$24,$AU$5:$AU$24),1,0))</f>
        <v/>
      </c>
      <c r="Y50" s="125" t="str">
        <f>IF(F50="","",VLOOKUP(F50+1000*$B50,IF($B50=1,$AT$5:$AT$24,$AU$5:$AU$24),1,0))</f>
        <v/>
      </c>
      <c r="Z50" s="125" t="str">
        <f>IF(G50="","",VLOOKUP(G50+1000*$B50,IF($B50=1,$AT$5:$AT$24,$AU$5:$AU$24),1,0))</f>
        <v/>
      </c>
      <c r="AA50" s="125" t="str">
        <f>IF(H50="","",VLOOKUP(H50+1000*$B50,IF($B50=1,$AT$5:$AT$24,$AU$5:$AU$24),1,0))</f>
        <v/>
      </c>
      <c r="AB50" s="125" t="str">
        <f>IF(J50="","",VLOOKUP(E50,$AQ$4:$AS$30,2,0))</f>
        <v/>
      </c>
      <c r="AC50" s="125" t="str">
        <f>IF(J50="","",VLOOKUP(E50,$AQ$4:$AS$30,3,0))</f>
        <v/>
      </c>
      <c r="AD50" s="125" t="str">
        <f>IF(K50="","",VLOOKUP(F50,$AQ$4:$AS$30,2,0))</f>
        <v/>
      </c>
      <c r="AE50" s="125" t="str">
        <f>IF(K50="","",VLOOKUP(F50,$AQ$4:$AS$30,3,0))</f>
        <v/>
      </c>
      <c r="AF50" s="125" t="str">
        <f>IF(L50="","",VLOOKUP(G50,$AQ$4:$AS$30,2,0))</f>
        <v/>
      </c>
      <c r="AG50" s="125" t="str">
        <f>IF(L50="","",VLOOKUP(G50,$AQ$4:$AS$30,3,0))</f>
        <v/>
      </c>
      <c r="AH50" s="125" t="str">
        <f>IF(M50="","",VLOOKUP(H50,$AQ$4:$AS$30,2,0))</f>
        <v/>
      </c>
      <c r="AI50" s="125" t="str">
        <f>IF(M50="","",VLOOKUP(H50,$AQ$4:$AS$30,3,0))</f>
        <v/>
      </c>
      <c r="AJ50" s="125"/>
      <c r="AK50" s="150">
        <f>IF(ISERROR(SUM(X50:AA50))=TRUE,"×",A50)</f>
        <v>28</v>
      </c>
      <c r="AL50" s="125"/>
      <c r="AM50" s="163"/>
      <c r="AN50" s="152" t="s">
        <v>66</v>
      </c>
      <c r="AO50" s="144">
        <v>2435</v>
      </c>
      <c r="AP50" s="168"/>
      <c r="AQ50" s="168"/>
      <c r="AR50" s="168"/>
      <c r="AS50" s="168"/>
      <c r="AT50" s="125"/>
      <c r="AU50" s="125"/>
      <c r="AV50" s="125"/>
    </row>
    <row r="51" spans="1:48" ht="20.25" customHeight="1" thickBot="1" x14ac:dyDescent="0.2">
      <c r="A51" s="15">
        <v>29</v>
      </c>
      <c r="B51" s="119" t="str">
        <f>IF(基本データ入力!L32="","",基本データ入力!L32)</f>
        <v/>
      </c>
      <c r="C51" s="116" t="str">
        <f>IF('処理用（範囲指定してますさわらないようにお願いします）'!$G30="","",'処理用（範囲指定してますさわらないようにお願いします）'!$G30)</f>
        <v/>
      </c>
      <c r="D51" s="120" t="str">
        <f>IF(基本データ入力!M32="","",基本データ入力!M32)</f>
        <v/>
      </c>
      <c r="E51" s="17"/>
      <c r="F51" s="16"/>
      <c r="G51" s="227"/>
      <c r="H51" s="228"/>
      <c r="I51" s="220"/>
      <c r="J51" s="18"/>
      <c r="K51" s="16"/>
      <c r="L51" s="227"/>
      <c r="M51" s="234"/>
      <c r="N51" s="220"/>
      <c r="O51" s="124"/>
      <c r="P51" s="124"/>
      <c r="Q51" s="124"/>
      <c r="R51" s="149">
        <f t="shared" si="1"/>
        <v>0</v>
      </c>
      <c r="S51" s="149">
        <f t="shared" si="2"/>
        <v>0</v>
      </c>
      <c r="T51" s="149">
        <f t="shared" si="3"/>
        <v>0</v>
      </c>
      <c r="U51" s="149">
        <f t="shared" si="4"/>
        <v>0</v>
      </c>
      <c r="V51" s="125">
        <f t="shared" si="5"/>
        <v>0</v>
      </c>
      <c r="W51" s="125">
        <f t="shared" si="6"/>
        <v>0</v>
      </c>
      <c r="X51" s="125" t="str">
        <f>IF(E51="","",VLOOKUP(E51+1000*$B51,IF($B51=1,$AT$5:$AT$24,$AU$5:$AU$24),1,0))</f>
        <v/>
      </c>
      <c r="Y51" s="125" t="str">
        <f>IF(F51="","",VLOOKUP(F51+1000*$B51,IF($B51=1,$AT$5:$AT$24,$AU$5:$AU$24),1,0))</f>
        <v/>
      </c>
      <c r="Z51" s="125" t="str">
        <f>IF(G51="","",VLOOKUP(G51+1000*$B51,IF($B51=1,$AT$5:$AT$24,$AU$5:$AU$24),1,0))</f>
        <v/>
      </c>
      <c r="AA51" s="125" t="str">
        <f>IF(H51="","",VLOOKUP(H51+1000*$B51,IF($B51=1,$AT$5:$AT$24,$AU$5:$AU$24),1,0))</f>
        <v/>
      </c>
      <c r="AB51" s="125" t="str">
        <f>IF(J51="","",VLOOKUP(E51,$AQ$4:$AS$30,2,0))</f>
        <v/>
      </c>
      <c r="AC51" s="125" t="str">
        <f>IF(J51="","",VLOOKUP(E51,$AQ$4:$AS$30,3,0))</f>
        <v/>
      </c>
      <c r="AD51" s="125" t="str">
        <f>IF(K51="","",VLOOKUP(F51,$AQ$4:$AS$30,2,0))</f>
        <v/>
      </c>
      <c r="AE51" s="125" t="str">
        <f>IF(K51="","",VLOOKUP(F51,$AQ$4:$AS$30,3,0))</f>
        <v/>
      </c>
      <c r="AF51" s="125" t="str">
        <f>IF(L51="","",VLOOKUP(G51,$AQ$4:$AS$30,2,0))</f>
        <v/>
      </c>
      <c r="AG51" s="125" t="str">
        <f>IF(L51="","",VLOOKUP(G51,$AQ$4:$AS$30,3,0))</f>
        <v/>
      </c>
      <c r="AH51" s="125" t="str">
        <f>IF(M51="","",VLOOKUP(H51,$AQ$4:$AS$30,2,0))</f>
        <v/>
      </c>
      <c r="AI51" s="125" t="str">
        <f>IF(M51="","",VLOOKUP(H51,$AQ$4:$AS$30,3,0))</f>
        <v/>
      </c>
      <c r="AJ51" s="125"/>
      <c r="AK51" s="150">
        <f>IF(ISERROR(SUM(X51:AA51))=TRUE,"×",A51)</f>
        <v>29</v>
      </c>
      <c r="AL51" s="125"/>
      <c r="AM51" s="163"/>
      <c r="AN51" s="158" t="s">
        <v>66</v>
      </c>
      <c r="AO51" s="159">
        <v>2436</v>
      </c>
      <c r="AP51" s="168"/>
      <c r="AQ51" s="168"/>
      <c r="AR51" s="168"/>
      <c r="AS51" s="168"/>
      <c r="AT51" s="125"/>
      <c r="AU51" s="125"/>
      <c r="AV51" s="125"/>
    </row>
    <row r="52" spans="1:48" ht="20.25" customHeight="1" x14ac:dyDescent="0.15">
      <c r="A52" s="15">
        <v>30</v>
      </c>
      <c r="B52" s="119" t="str">
        <f>IF(基本データ入力!L33="","",基本データ入力!L33)</f>
        <v/>
      </c>
      <c r="C52" s="116" t="str">
        <f>IF('処理用（範囲指定してますさわらないようにお願いします）'!$G31="","",'処理用（範囲指定してますさわらないようにお願いします）'!$G31)</f>
        <v/>
      </c>
      <c r="D52" s="120" t="str">
        <f>IF(基本データ入力!M33="","",基本データ入力!M33)</f>
        <v/>
      </c>
      <c r="E52" s="17"/>
      <c r="F52" s="16"/>
      <c r="G52" s="227"/>
      <c r="H52" s="228"/>
      <c r="I52" s="220"/>
      <c r="J52" s="18"/>
      <c r="K52" s="16"/>
      <c r="L52" s="227"/>
      <c r="M52" s="234"/>
      <c r="N52" s="220"/>
      <c r="O52" s="178"/>
      <c r="P52" s="178"/>
      <c r="Q52" s="178"/>
      <c r="R52" s="3">
        <f t="shared" si="1"/>
        <v>0</v>
      </c>
      <c r="S52" s="3">
        <f t="shared" si="2"/>
        <v>0</v>
      </c>
      <c r="T52" s="3">
        <f t="shared" si="3"/>
        <v>0</v>
      </c>
      <c r="U52" s="3">
        <f t="shared" si="4"/>
        <v>0</v>
      </c>
      <c r="V52" s="179">
        <f t="shared" si="5"/>
        <v>0</v>
      </c>
      <c r="W52" s="179">
        <f t="shared" si="6"/>
        <v>0</v>
      </c>
      <c r="X52" s="179" t="str">
        <f>IF(E52="","",VLOOKUP(E52+1000*$B52,IF($B52=1,$AT$5:$AT$24,$AU$5:$AU$24),1,0))</f>
        <v/>
      </c>
      <c r="Y52" s="179" t="str">
        <f>IF(F52="","",VLOOKUP(F52+1000*$B52,IF($B52=1,$AT$5:$AT$24,$AU$5:$AU$24),1,0))</f>
        <v/>
      </c>
      <c r="Z52" s="179" t="str">
        <f>IF(G52="","",VLOOKUP(G52+1000*$B52,IF($B52=1,$AT$5:$AT$24,$AU$5:$AU$24),1,0))</f>
        <v/>
      </c>
      <c r="AA52" s="179" t="str">
        <f>IF(H52="","",VLOOKUP(H52+1000*$B52,IF($B52=1,$AT$5:$AT$24,$AU$5:$AU$24),1,0))</f>
        <v/>
      </c>
      <c r="AB52" s="179" t="str">
        <f>IF(J52="","",VLOOKUP(E52,$AQ$4:$AS$30,2,0))</f>
        <v/>
      </c>
      <c r="AC52" s="179" t="str">
        <f>IF(J52="","",VLOOKUP(E52,$AQ$4:$AS$30,3,0))</f>
        <v/>
      </c>
      <c r="AD52" s="179" t="str">
        <f>IF(K52="","",VLOOKUP(F52,$AQ$4:$AS$30,2,0))</f>
        <v/>
      </c>
      <c r="AE52" s="179" t="str">
        <f>IF(K52="","",VLOOKUP(F52,$AQ$4:$AS$30,3,0))</f>
        <v/>
      </c>
      <c r="AF52" s="179" t="str">
        <f>IF(L52="","",VLOOKUP(G52,$AQ$4:$AS$30,2,0))</f>
        <v/>
      </c>
      <c r="AG52" s="179" t="str">
        <f>IF(L52="","",VLOOKUP(G52,$AQ$4:$AS$30,3,0))</f>
        <v/>
      </c>
      <c r="AH52" s="179" t="str">
        <f>IF(M52="","",VLOOKUP(H52,$AQ$4:$AS$30,2,0))</f>
        <v/>
      </c>
      <c r="AI52" s="179" t="str">
        <f>IF(M52="","",VLOOKUP(H52,$AQ$4:$AS$30,3,0))</f>
        <v/>
      </c>
      <c r="AK52" s="202">
        <f>IF(ISERROR(SUM(X52:AA52))=TRUE,"×",A52)</f>
        <v>30</v>
      </c>
      <c r="AM52" s="171"/>
      <c r="AN52" s="171"/>
      <c r="AO52" s="172"/>
      <c r="AP52" s="203"/>
      <c r="AQ52" s="168"/>
      <c r="AR52" s="168"/>
      <c r="AS52" s="168"/>
      <c r="AT52" s="125"/>
      <c r="AU52" s="125"/>
    </row>
    <row r="53" spans="1:48" ht="20.25" customHeight="1" x14ac:dyDescent="0.15">
      <c r="A53" s="15">
        <v>31</v>
      </c>
      <c r="B53" s="119" t="str">
        <f>IF(基本データ入力!L34="","",基本データ入力!L34)</f>
        <v/>
      </c>
      <c r="C53" s="116" t="str">
        <f>IF('処理用（範囲指定してますさわらないようにお願いします）'!$G32="","",'処理用（範囲指定してますさわらないようにお願いします）'!$G32)</f>
        <v/>
      </c>
      <c r="D53" s="120" t="str">
        <f>IF(基本データ入力!M34="","",基本データ入力!M34)</f>
        <v/>
      </c>
      <c r="E53" s="17"/>
      <c r="F53" s="16"/>
      <c r="G53" s="227"/>
      <c r="H53" s="228"/>
      <c r="I53" s="220"/>
      <c r="J53" s="18"/>
      <c r="K53" s="16"/>
      <c r="L53" s="227"/>
      <c r="M53" s="234"/>
      <c r="N53" s="220"/>
      <c r="O53" s="178"/>
      <c r="P53" s="178"/>
      <c r="Q53" s="178"/>
      <c r="R53" s="3">
        <f t="shared" si="1"/>
        <v>0</v>
      </c>
      <c r="S53" s="3">
        <f t="shared" si="2"/>
        <v>0</v>
      </c>
      <c r="T53" s="3">
        <f t="shared" si="3"/>
        <v>0</v>
      </c>
      <c r="U53" s="3">
        <f t="shared" si="4"/>
        <v>0</v>
      </c>
      <c r="V53" s="179">
        <f t="shared" si="5"/>
        <v>0</v>
      </c>
      <c r="W53" s="179">
        <f t="shared" si="6"/>
        <v>0</v>
      </c>
      <c r="X53" s="179" t="str">
        <f>IF(E53="","",VLOOKUP(E53+1000*$B53,IF($B53=1,$AT$5:$AT$24,$AU$5:$AU$24),1,0))</f>
        <v/>
      </c>
      <c r="Y53" s="179" t="str">
        <f>IF(F53="","",VLOOKUP(F53+1000*$B53,IF($B53=1,$AT$5:$AT$24,$AU$5:$AU$24),1,0))</f>
        <v/>
      </c>
      <c r="Z53" s="179" t="str">
        <f>IF(G53="","",VLOOKUP(G53+1000*$B53,IF($B53=1,$AT$5:$AT$24,$AU$5:$AU$24),1,0))</f>
        <v/>
      </c>
      <c r="AA53" s="179" t="str">
        <f>IF(H53="","",VLOOKUP(H53+1000*$B53,IF($B53=1,$AT$5:$AT$24,$AU$5:$AU$24),1,0))</f>
        <v/>
      </c>
      <c r="AB53" s="179" t="str">
        <f>IF(J53="","",VLOOKUP(E53,$AQ$4:$AS$30,2,0))</f>
        <v/>
      </c>
      <c r="AC53" s="179" t="str">
        <f>IF(J53="","",VLOOKUP(E53,$AQ$4:$AS$30,3,0))</f>
        <v/>
      </c>
      <c r="AD53" s="179" t="str">
        <f>IF(K53="","",VLOOKUP(F53,$AQ$4:$AS$30,2,0))</f>
        <v/>
      </c>
      <c r="AE53" s="179" t="str">
        <f>IF(K53="","",VLOOKUP(F53,$AQ$4:$AS$30,3,0))</f>
        <v/>
      </c>
      <c r="AF53" s="179" t="str">
        <f>IF(L53="","",VLOOKUP(G53,$AQ$4:$AS$30,2,0))</f>
        <v/>
      </c>
      <c r="AG53" s="179" t="str">
        <f>IF(L53="","",VLOOKUP(G53,$AQ$4:$AS$30,3,0))</f>
        <v/>
      </c>
      <c r="AH53" s="179" t="str">
        <f>IF(M53="","",VLOOKUP(H53,$AQ$4:$AS$30,2,0))</f>
        <v/>
      </c>
      <c r="AI53" s="179" t="str">
        <f>IF(M53="","",VLOOKUP(H53,$AQ$4:$AS$30,3,0))</f>
        <v/>
      </c>
      <c r="AK53" s="202">
        <f>IF(ISERROR(SUM(X53:AA53))=TRUE,"×",A53)</f>
        <v>31</v>
      </c>
      <c r="AP53" s="203"/>
      <c r="AQ53" s="168"/>
      <c r="AR53" s="168"/>
      <c r="AS53" s="168"/>
      <c r="AT53" s="125"/>
      <c r="AU53" s="125"/>
    </row>
    <row r="54" spans="1:48" ht="20.25" customHeight="1" x14ac:dyDescent="0.15">
      <c r="A54" s="15">
        <v>32</v>
      </c>
      <c r="B54" s="119" t="str">
        <f>IF(基本データ入力!L35="","",基本データ入力!L35)</f>
        <v/>
      </c>
      <c r="C54" s="116" t="str">
        <f>IF('処理用（範囲指定してますさわらないようにお願いします）'!$G33="","",'処理用（範囲指定してますさわらないようにお願いします）'!$G33)</f>
        <v/>
      </c>
      <c r="D54" s="120" t="str">
        <f>IF(基本データ入力!M35="","",基本データ入力!M35)</f>
        <v/>
      </c>
      <c r="E54" s="17"/>
      <c r="F54" s="16"/>
      <c r="G54" s="227"/>
      <c r="H54" s="228"/>
      <c r="I54" s="220"/>
      <c r="J54" s="18"/>
      <c r="K54" s="16"/>
      <c r="L54" s="227"/>
      <c r="M54" s="234"/>
      <c r="N54" s="220"/>
      <c r="O54" s="178"/>
      <c r="P54" s="178"/>
      <c r="Q54" s="178"/>
      <c r="R54" s="3">
        <f t="shared" si="1"/>
        <v>0</v>
      </c>
      <c r="S54" s="3">
        <f t="shared" si="2"/>
        <v>0</v>
      </c>
      <c r="T54" s="3">
        <f t="shared" si="3"/>
        <v>0</v>
      </c>
      <c r="U54" s="3">
        <f t="shared" si="4"/>
        <v>0</v>
      </c>
      <c r="V54" s="179">
        <f t="shared" si="5"/>
        <v>0</v>
      </c>
      <c r="W54" s="179">
        <f t="shared" si="6"/>
        <v>0</v>
      </c>
      <c r="X54" s="179" t="str">
        <f>IF(E54="","",VLOOKUP(E54+1000*$B54,IF($B54=1,$AT$5:$AT$24,$AU$5:$AU$24),1,0))</f>
        <v/>
      </c>
      <c r="Y54" s="179" t="str">
        <f>IF(F54="","",VLOOKUP(F54+1000*$B54,IF($B54=1,$AT$5:$AT$24,$AU$5:$AU$24),1,0))</f>
        <v/>
      </c>
      <c r="Z54" s="179" t="str">
        <f>IF(G54="","",VLOOKUP(G54+1000*$B54,IF($B54=1,$AT$5:$AT$24,$AU$5:$AU$24),1,0))</f>
        <v/>
      </c>
      <c r="AA54" s="179" t="str">
        <f>IF(H54="","",VLOOKUP(H54+1000*$B54,IF($B54=1,$AT$5:$AT$24,$AU$5:$AU$24),1,0))</f>
        <v/>
      </c>
      <c r="AB54" s="179" t="str">
        <f>IF(J54="","",VLOOKUP(E54,$AQ$4:$AS$30,2,0))</f>
        <v/>
      </c>
      <c r="AC54" s="179" t="str">
        <f>IF(J54="","",VLOOKUP(E54,$AQ$4:$AS$30,3,0))</f>
        <v/>
      </c>
      <c r="AD54" s="179" t="str">
        <f>IF(K54="","",VLOOKUP(F54,$AQ$4:$AS$30,2,0))</f>
        <v/>
      </c>
      <c r="AE54" s="179" t="str">
        <f>IF(K54="","",VLOOKUP(F54,$AQ$4:$AS$30,3,0))</f>
        <v/>
      </c>
      <c r="AF54" s="179" t="str">
        <f>IF(L54="","",VLOOKUP(G54,$AQ$4:$AS$30,2,0))</f>
        <v/>
      </c>
      <c r="AG54" s="179" t="str">
        <f>IF(L54="","",VLOOKUP(G54,$AQ$4:$AS$30,3,0))</f>
        <v/>
      </c>
      <c r="AH54" s="179" t="str">
        <f>IF(M54="","",VLOOKUP(H54,$AQ$4:$AS$30,2,0))</f>
        <v/>
      </c>
      <c r="AI54" s="179" t="str">
        <f>IF(M54="","",VLOOKUP(H54,$AQ$4:$AS$30,3,0))</f>
        <v/>
      </c>
      <c r="AK54" s="202">
        <f>IF(ISERROR(SUM(X54:AA54))=TRUE,"×",A54)</f>
        <v>32</v>
      </c>
      <c r="AP54" s="203"/>
      <c r="AQ54" s="203"/>
      <c r="AR54" s="203"/>
      <c r="AS54" s="203"/>
    </row>
    <row r="55" spans="1:48" ht="20.25" customHeight="1" x14ac:dyDescent="0.15">
      <c r="A55" s="15">
        <v>33</v>
      </c>
      <c r="B55" s="119" t="str">
        <f>IF(基本データ入力!L36="","",基本データ入力!L36)</f>
        <v/>
      </c>
      <c r="C55" s="116" t="str">
        <f>IF('処理用（範囲指定してますさわらないようにお願いします）'!$G34="","",'処理用（範囲指定してますさわらないようにお願いします）'!$G34)</f>
        <v/>
      </c>
      <c r="D55" s="120" t="str">
        <f>IF(基本データ入力!M36="","",基本データ入力!M36)</f>
        <v/>
      </c>
      <c r="E55" s="17"/>
      <c r="F55" s="16"/>
      <c r="G55" s="227"/>
      <c r="H55" s="228"/>
      <c r="I55" s="220"/>
      <c r="J55" s="18"/>
      <c r="K55" s="16"/>
      <c r="L55" s="227"/>
      <c r="M55" s="234"/>
      <c r="N55" s="220"/>
      <c r="O55" s="178"/>
      <c r="P55" s="178"/>
      <c r="Q55" s="178"/>
      <c r="R55" s="3">
        <f t="shared" ref="R55:R86" si="7">IF($B55=1,COUNT($E55:$H55),0)-S55</f>
        <v>0</v>
      </c>
      <c r="S55" s="3">
        <f t="shared" ref="S55:S86" si="8">IF($B55=1,COUNTIF($E55:$H55,901),0)</f>
        <v>0</v>
      </c>
      <c r="T55" s="3">
        <f t="shared" ref="T55:T86" si="9">IF($B55=2,COUNT($E55:$H55),0)-U55</f>
        <v>0</v>
      </c>
      <c r="U55" s="3">
        <f t="shared" ref="U55:U86" si="10">IF($B55=2,COUNTIF($E55:$H55,901),0)</f>
        <v>0</v>
      </c>
      <c r="V55" s="179">
        <f t="shared" ref="V55:V86" si="11">IF($B55=1,IF($I55="",0,IF(VALUE(RIGHTB($I55,1))=1,1,0)),0)</f>
        <v>0</v>
      </c>
      <c r="W55" s="179">
        <f t="shared" ref="W55:W86" si="12">IF($B55=2,IF($I55="",0,IF(VALUE(RIGHTB($I55,1))=1,1,0)),0)</f>
        <v>0</v>
      </c>
      <c r="X55" s="179" t="str">
        <f>IF(E55="","",VLOOKUP(E55+1000*$B55,IF($B55=1,$AT$5:$AT$24,$AU$5:$AU$24),1,0))</f>
        <v/>
      </c>
      <c r="Y55" s="179" t="str">
        <f>IF(F55="","",VLOOKUP(F55+1000*$B55,IF($B55=1,$AT$5:$AT$24,$AU$5:$AU$24),1,0))</f>
        <v/>
      </c>
      <c r="Z55" s="179" t="str">
        <f>IF(G55="","",VLOOKUP(G55+1000*$B55,IF($B55=1,$AT$5:$AT$24,$AU$5:$AU$24),1,0))</f>
        <v/>
      </c>
      <c r="AA55" s="179" t="str">
        <f>IF(H55="","",VLOOKUP(H55+1000*$B55,IF($B55=1,$AT$5:$AT$24,$AU$5:$AU$24),1,0))</f>
        <v/>
      </c>
      <c r="AB55" s="179" t="str">
        <f>IF(J55="","",VLOOKUP(E55,$AQ$4:$AS$30,2,0))</f>
        <v/>
      </c>
      <c r="AC55" s="179" t="str">
        <f>IF(J55="","",VLOOKUP(E55,$AQ$4:$AS$30,3,0))</f>
        <v/>
      </c>
      <c r="AD55" s="179" t="str">
        <f>IF(K55="","",VLOOKUP(F55,$AQ$4:$AS$30,2,0))</f>
        <v/>
      </c>
      <c r="AE55" s="179" t="str">
        <f>IF(K55="","",VLOOKUP(F55,$AQ$4:$AS$30,3,0))</f>
        <v/>
      </c>
      <c r="AF55" s="179" t="str">
        <f>IF(L55="","",VLOOKUP(G55,$AQ$4:$AS$30,2,0))</f>
        <v/>
      </c>
      <c r="AG55" s="179" t="str">
        <f>IF(L55="","",VLOOKUP(G55,$AQ$4:$AS$30,3,0))</f>
        <v/>
      </c>
      <c r="AH55" s="179" t="str">
        <f>IF(M55="","",VLOOKUP(H55,$AQ$4:$AS$30,2,0))</f>
        <v/>
      </c>
      <c r="AI55" s="179" t="str">
        <f>IF(M55="","",VLOOKUP(H55,$AQ$4:$AS$30,3,0))</f>
        <v/>
      </c>
      <c r="AK55" s="202">
        <f>IF(ISERROR(SUM(X55:AA55))=TRUE,"×",A55)</f>
        <v>33</v>
      </c>
      <c r="AP55" s="203"/>
      <c r="AQ55" s="203"/>
      <c r="AR55" s="203"/>
      <c r="AS55" s="203"/>
    </row>
    <row r="56" spans="1:48" ht="20.25" customHeight="1" x14ac:dyDescent="0.15">
      <c r="A56" s="15">
        <v>34</v>
      </c>
      <c r="B56" s="119" t="str">
        <f>IF(基本データ入力!L37="","",基本データ入力!L37)</f>
        <v/>
      </c>
      <c r="C56" s="116" t="str">
        <f>IF('処理用（範囲指定してますさわらないようにお願いします）'!$G35="","",'処理用（範囲指定してますさわらないようにお願いします）'!$G35)</f>
        <v/>
      </c>
      <c r="D56" s="120" t="str">
        <f>IF(基本データ入力!M37="","",基本データ入力!M37)</f>
        <v/>
      </c>
      <c r="E56" s="17"/>
      <c r="F56" s="16"/>
      <c r="G56" s="227"/>
      <c r="H56" s="228"/>
      <c r="I56" s="220"/>
      <c r="J56" s="18"/>
      <c r="K56" s="16"/>
      <c r="L56" s="227"/>
      <c r="M56" s="234"/>
      <c r="N56" s="220"/>
      <c r="O56" s="178"/>
      <c r="P56" s="178"/>
      <c r="Q56" s="178"/>
      <c r="R56" s="3">
        <f t="shared" si="7"/>
        <v>0</v>
      </c>
      <c r="S56" s="3">
        <f t="shared" si="8"/>
        <v>0</v>
      </c>
      <c r="T56" s="3">
        <f t="shared" si="9"/>
        <v>0</v>
      </c>
      <c r="U56" s="3">
        <f t="shared" si="10"/>
        <v>0</v>
      </c>
      <c r="V56" s="179">
        <f t="shared" si="11"/>
        <v>0</v>
      </c>
      <c r="W56" s="179">
        <f t="shared" si="12"/>
        <v>0</v>
      </c>
      <c r="X56" s="179" t="str">
        <f>IF(E56="","",VLOOKUP(E56+1000*$B56,IF($B56=1,$AT$5:$AT$24,$AU$5:$AU$24),1,0))</f>
        <v/>
      </c>
      <c r="Y56" s="179" t="str">
        <f>IF(F56="","",VLOOKUP(F56+1000*$B56,IF($B56=1,$AT$5:$AT$24,$AU$5:$AU$24),1,0))</f>
        <v/>
      </c>
      <c r="Z56" s="179" t="str">
        <f>IF(G56="","",VLOOKUP(G56+1000*$B56,IF($B56=1,$AT$5:$AT$24,$AU$5:$AU$24),1,0))</f>
        <v/>
      </c>
      <c r="AA56" s="179" t="str">
        <f>IF(H56="","",VLOOKUP(H56+1000*$B56,IF($B56=1,$AT$5:$AT$24,$AU$5:$AU$24),1,0))</f>
        <v/>
      </c>
      <c r="AB56" s="179" t="str">
        <f>IF(J56="","",VLOOKUP(E56,$AQ$4:$AS$30,2,0))</f>
        <v/>
      </c>
      <c r="AC56" s="179" t="str">
        <f>IF(J56="","",VLOOKUP(E56,$AQ$4:$AS$30,3,0))</f>
        <v/>
      </c>
      <c r="AD56" s="179" t="str">
        <f>IF(K56="","",VLOOKUP(F56,$AQ$4:$AS$30,2,0))</f>
        <v/>
      </c>
      <c r="AE56" s="179" t="str">
        <f>IF(K56="","",VLOOKUP(F56,$AQ$4:$AS$30,3,0))</f>
        <v/>
      </c>
      <c r="AF56" s="179" t="str">
        <f>IF(L56="","",VLOOKUP(G56,$AQ$4:$AS$30,2,0))</f>
        <v/>
      </c>
      <c r="AG56" s="179" t="str">
        <f>IF(L56="","",VLOOKUP(G56,$AQ$4:$AS$30,3,0))</f>
        <v/>
      </c>
      <c r="AH56" s="179" t="str">
        <f>IF(M56="","",VLOOKUP(H56,$AQ$4:$AS$30,2,0))</f>
        <v/>
      </c>
      <c r="AI56" s="179" t="str">
        <f>IF(M56="","",VLOOKUP(H56,$AQ$4:$AS$30,3,0))</f>
        <v/>
      </c>
      <c r="AK56" s="202">
        <f>IF(ISERROR(SUM(X56:AA56))=TRUE,"×",A56)</f>
        <v>34</v>
      </c>
      <c r="AP56" s="203"/>
      <c r="AQ56" s="203"/>
      <c r="AR56" s="203"/>
      <c r="AS56" s="203"/>
    </row>
    <row r="57" spans="1:48" ht="20.25" customHeight="1" x14ac:dyDescent="0.15">
      <c r="A57" s="15">
        <v>35</v>
      </c>
      <c r="B57" s="119" t="str">
        <f>IF(基本データ入力!L38="","",基本データ入力!L38)</f>
        <v/>
      </c>
      <c r="C57" s="116" t="str">
        <f>IF('処理用（範囲指定してますさわらないようにお願いします）'!$G36="","",'処理用（範囲指定してますさわらないようにお願いします）'!$G36)</f>
        <v/>
      </c>
      <c r="D57" s="120" t="str">
        <f>IF(基本データ入力!M38="","",基本データ入力!M38)</f>
        <v/>
      </c>
      <c r="E57" s="17"/>
      <c r="F57" s="16"/>
      <c r="G57" s="227"/>
      <c r="H57" s="228"/>
      <c r="I57" s="220"/>
      <c r="J57" s="18"/>
      <c r="K57" s="16"/>
      <c r="L57" s="227"/>
      <c r="M57" s="234"/>
      <c r="N57" s="220"/>
      <c r="O57" s="178"/>
      <c r="P57" s="178"/>
      <c r="Q57" s="178"/>
      <c r="R57" s="3">
        <f t="shared" si="7"/>
        <v>0</v>
      </c>
      <c r="S57" s="3">
        <f t="shared" si="8"/>
        <v>0</v>
      </c>
      <c r="T57" s="3">
        <f t="shared" si="9"/>
        <v>0</v>
      </c>
      <c r="U57" s="3">
        <f t="shared" si="10"/>
        <v>0</v>
      </c>
      <c r="V57" s="179">
        <f t="shared" si="11"/>
        <v>0</v>
      </c>
      <c r="W57" s="179">
        <f t="shared" si="12"/>
        <v>0</v>
      </c>
      <c r="X57" s="179" t="str">
        <f>IF(E57="","",VLOOKUP(E57+1000*$B57,IF($B57=1,$AT$5:$AT$24,$AU$5:$AU$24),1,0))</f>
        <v/>
      </c>
      <c r="Y57" s="179" t="str">
        <f>IF(F57="","",VLOOKUP(F57+1000*$B57,IF($B57=1,$AT$5:$AT$24,$AU$5:$AU$24),1,0))</f>
        <v/>
      </c>
      <c r="Z57" s="179" t="str">
        <f>IF(G57="","",VLOOKUP(G57+1000*$B57,IF($B57=1,$AT$5:$AT$24,$AU$5:$AU$24),1,0))</f>
        <v/>
      </c>
      <c r="AA57" s="179" t="str">
        <f>IF(H57="","",VLOOKUP(H57+1000*$B57,IF($B57=1,$AT$5:$AT$24,$AU$5:$AU$24),1,0))</f>
        <v/>
      </c>
      <c r="AB57" s="179" t="str">
        <f>IF(J57="","",VLOOKUP(E57,$AQ$4:$AS$30,2,0))</f>
        <v/>
      </c>
      <c r="AC57" s="179" t="str">
        <f>IF(J57="","",VLOOKUP(E57,$AQ$4:$AS$30,3,0))</f>
        <v/>
      </c>
      <c r="AD57" s="179" t="str">
        <f>IF(K57="","",VLOOKUP(F57,$AQ$4:$AS$30,2,0))</f>
        <v/>
      </c>
      <c r="AE57" s="179" t="str">
        <f>IF(K57="","",VLOOKUP(F57,$AQ$4:$AS$30,3,0))</f>
        <v/>
      </c>
      <c r="AF57" s="179" t="str">
        <f>IF(L57="","",VLOOKUP(G57,$AQ$4:$AS$30,2,0))</f>
        <v/>
      </c>
      <c r="AG57" s="179" t="str">
        <f>IF(L57="","",VLOOKUP(G57,$AQ$4:$AS$30,3,0))</f>
        <v/>
      </c>
      <c r="AH57" s="179" t="str">
        <f>IF(M57="","",VLOOKUP(H57,$AQ$4:$AS$30,2,0))</f>
        <v/>
      </c>
      <c r="AI57" s="179" t="str">
        <f>IF(M57="","",VLOOKUP(H57,$AQ$4:$AS$30,3,0))</f>
        <v/>
      </c>
      <c r="AK57" s="202">
        <f>IF(ISERROR(SUM(X57:AA57))=TRUE,"×",A57)</f>
        <v>35</v>
      </c>
      <c r="AP57" s="203"/>
      <c r="AQ57" s="203"/>
      <c r="AR57" s="203"/>
      <c r="AS57" s="203"/>
    </row>
    <row r="58" spans="1:48" ht="20.25" customHeight="1" x14ac:dyDescent="0.15">
      <c r="A58" s="15">
        <v>36</v>
      </c>
      <c r="B58" s="119" t="str">
        <f>IF(基本データ入力!L39="","",基本データ入力!L39)</f>
        <v/>
      </c>
      <c r="C58" s="116" t="str">
        <f>IF('処理用（範囲指定してますさわらないようにお願いします）'!$G37="","",'処理用（範囲指定してますさわらないようにお願いします）'!$G37)</f>
        <v/>
      </c>
      <c r="D58" s="120" t="str">
        <f>IF(基本データ入力!M39="","",基本データ入力!M39)</f>
        <v/>
      </c>
      <c r="E58" s="17"/>
      <c r="F58" s="16"/>
      <c r="G58" s="227"/>
      <c r="H58" s="228"/>
      <c r="I58" s="220"/>
      <c r="J58" s="18"/>
      <c r="K58" s="16"/>
      <c r="L58" s="227"/>
      <c r="M58" s="234"/>
      <c r="N58" s="220"/>
      <c r="O58" s="178"/>
      <c r="P58" s="178"/>
      <c r="Q58" s="178"/>
      <c r="R58" s="3">
        <f t="shared" si="7"/>
        <v>0</v>
      </c>
      <c r="S58" s="3">
        <f t="shared" si="8"/>
        <v>0</v>
      </c>
      <c r="T58" s="3">
        <f t="shared" si="9"/>
        <v>0</v>
      </c>
      <c r="U58" s="3">
        <f t="shared" si="10"/>
        <v>0</v>
      </c>
      <c r="V58" s="179">
        <f t="shared" si="11"/>
        <v>0</v>
      </c>
      <c r="W58" s="179">
        <f t="shared" si="12"/>
        <v>0</v>
      </c>
      <c r="X58" s="179" t="str">
        <f>IF(E58="","",VLOOKUP(E58+1000*$B58,IF($B58=1,$AT$5:$AT$24,$AU$5:$AU$24),1,0))</f>
        <v/>
      </c>
      <c r="Y58" s="179" t="str">
        <f>IF(F58="","",VLOOKUP(F58+1000*$B58,IF($B58=1,$AT$5:$AT$24,$AU$5:$AU$24),1,0))</f>
        <v/>
      </c>
      <c r="Z58" s="179" t="str">
        <f>IF(G58="","",VLOOKUP(G58+1000*$B58,IF($B58=1,$AT$5:$AT$24,$AU$5:$AU$24),1,0))</f>
        <v/>
      </c>
      <c r="AA58" s="179" t="str">
        <f>IF(H58="","",VLOOKUP(H58+1000*$B58,IF($B58=1,$AT$5:$AT$24,$AU$5:$AU$24),1,0))</f>
        <v/>
      </c>
      <c r="AB58" s="179" t="str">
        <f>IF(J58="","",VLOOKUP(E58,$AQ$4:$AS$30,2,0))</f>
        <v/>
      </c>
      <c r="AC58" s="179" t="str">
        <f>IF(J58="","",VLOOKUP(E58,$AQ$4:$AS$30,3,0))</f>
        <v/>
      </c>
      <c r="AD58" s="179" t="str">
        <f>IF(K58="","",VLOOKUP(F58,$AQ$4:$AS$30,2,0))</f>
        <v/>
      </c>
      <c r="AE58" s="179" t="str">
        <f>IF(K58="","",VLOOKUP(F58,$AQ$4:$AS$30,3,0))</f>
        <v/>
      </c>
      <c r="AF58" s="179" t="str">
        <f>IF(L58="","",VLOOKUP(G58,$AQ$4:$AS$30,2,0))</f>
        <v/>
      </c>
      <c r="AG58" s="179" t="str">
        <f>IF(L58="","",VLOOKUP(G58,$AQ$4:$AS$30,3,0))</f>
        <v/>
      </c>
      <c r="AH58" s="179" t="str">
        <f>IF(M58="","",VLOOKUP(H58,$AQ$4:$AS$30,2,0))</f>
        <v/>
      </c>
      <c r="AI58" s="179" t="str">
        <f>IF(M58="","",VLOOKUP(H58,$AQ$4:$AS$30,3,0))</f>
        <v/>
      </c>
      <c r="AK58" s="202">
        <f>IF(ISERROR(SUM(X58:AA58))=TRUE,"×",A58)</f>
        <v>36</v>
      </c>
      <c r="AM58" s="203"/>
      <c r="AN58" s="204"/>
      <c r="AO58" s="205"/>
      <c r="AP58" s="203"/>
      <c r="AQ58" s="203"/>
      <c r="AR58" s="203"/>
      <c r="AS58" s="203"/>
    </row>
    <row r="59" spans="1:48" ht="20.25" customHeight="1" x14ac:dyDescent="0.15">
      <c r="A59" s="15">
        <v>37</v>
      </c>
      <c r="B59" s="119" t="str">
        <f>IF(基本データ入力!L40="","",基本データ入力!L40)</f>
        <v/>
      </c>
      <c r="C59" s="116" t="str">
        <f>IF('処理用（範囲指定してますさわらないようにお願いします）'!$G38="","",'処理用（範囲指定してますさわらないようにお願いします）'!$G38)</f>
        <v/>
      </c>
      <c r="D59" s="120" t="str">
        <f>IF(基本データ入力!M40="","",基本データ入力!M40)</f>
        <v/>
      </c>
      <c r="E59" s="17"/>
      <c r="F59" s="16"/>
      <c r="G59" s="227"/>
      <c r="H59" s="228"/>
      <c r="I59" s="220"/>
      <c r="J59" s="18"/>
      <c r="K59" s="16"/>
      <c r="L59" s="227"/>
      <c r="M59" s="234"/>
      <c r="N59" s="220"/>
      <c r="O59" s="178"/>
      <c r="P59" s="178"/>
      <c r="Q59" s="178"/>
      <c r="R59" s="3">
        <f t="shared" si="7"/>
        <v>0</v>
      </c>
      <c r="S59" s="3">
        <f t="shared" si="8"/>
        <v>0</v>
      </c>
      <c r="T59" s="3">
        <f t="shared" si="9"/>
        <v>0</v>
      </c>
      <c r="U59" s="3">
        <f t="shared" si="10"/>
        <v>0</v>
      </c>
      <c r="V59" s="179">
        <f t="shared" si="11"/>
        <v>0</v>
      </c>
      <c r="W59" s="179">
        <f t="shared" si="12"/>
        <v>0</v>
      </c>
      <c r="X59" s="179" t="str">
        <f>IF(E59="","",VLOOKUP(E59+1000*$B59,IF($B59=1,$AT$5:$AT$24,$AU$5:$AU$24),1,0))</f>
        <v/>
      </c>
      <c r="Y59" s="179" t="str">
        <f>IF(F59="","",VLOOKUP(F59+1000*$B59,IF($B59=1,$AT$5:$AT$24,$AU$5:$AU$24),1,0))</f>
        <v/>
      </c>
      <c r="Z59" s="179" t="str">
        <f>IF(G59="","",VLOOKUP(G59+1000*$B59,IF($B59=1,$AT$5:$AT$24,$AU$5:$AU$24),1,0))</f>
        <v/>
      </c>
      <c r="AA59" s="179" t="str">
        <f>IF(H59="","",VLOOKUP(H59+1000*$B59,IF($B59=1,$AT$5:$AT$24,$AU$5:$AU$24),1,0))</f>
        <v/>
      </c>
      <c r="AB59" s="179" t="str">
        <f>IF(J59="","",VLOOKUP(E59,$AQ$4:$AS$30,2,0))</f>
        <v/>
      </c>
      <c r="AC59" s="179" t="str">
        <f>IF(J59="","",VLOOKUP(E59,$AQ$4:$AS$30,3,0))</f>
        <v/>
      </c>
      <c r="AD59" s="179" t="str">
        <f>IF(K59="","",VLOOKUP(F59,$AQ$4:$AS$30,2,0))</f>
        <v/>
      </c>
      <c r="AE59" s="179" t="str">
        <f>IF(K59="","",VLOOKUP(F59,$AQ$4:$AS$30,3,0))</f>
        <v/>
      </c>
      <c r="AF59" s="179" t="str">
        <f>IF(L59="","",VLOOKUP(G59,$AQ$4:$AS$30,2,0))</f>
        <v/>
      </c>
      <c r="AG59" s="179" t="str">
        <f>IF(L59="","",VLOOKUP(G59,$AQ$4:$AS$30,3,0))</f>
        <v/>
      </c>
      <c r="AH59" s="179" t="str">
        <f>IF(M59="","",VLOOKUP(H59,$AQ$4:$AS$30,2,0))</f>
        <v/>
      </c>
      <c r="AI59" s="179" t="str">
        <f>IF(M59="","",VLOOKUP(H59,$AQ$4:$AS$30,3,0))</f>
        <v/>
      </c>
      <c r="AK59" s="202">
        <f>IF(ISERROR(SUM(X59:AA59))=TRUE,"×",A59)</f>
        <v>37</v>
      </c>
      <c r="AM59" s="205"/>
      <c r="AN59" s="204"/>
      <c r="AO59" s="205"/>
      <c r="AP59" s="203"/>
      <c r="AQ59" s="203"/>
      <c r="AR59" s="203"/>
      <c r="AS59" s="203"/>
    </row>
    <row r="60" spans="1:48" ht="20.25" customHeight="1" x14ac:dyDescent="0.15">
      <c r="A60" s="15">
        <v>38</v>
      </c>
      <c r="B60" s="119" t="str">
        <f>IF(基本データ入力!L41="","",基本データ入力!L41)</f>
        <v/>
      </c>
      <c r="C60" s="116" t="str">
        <f>IF('処理用（範囲指定してますさわらないようにお願いします）'!$G39="","",'処理用（範囲指定してますさわらないようにお願いします）'!$G39)</f>
        <v/>
      </c>
      <c r="D60" s="120" t="str">
        <f>IF(基本データ入力!M41="","",基本データ入力!M41)</f>
        <v/>
      </c>
      <c r="E60" s="17"/>
      <c r="F60" s="16"/>
      <c r="G60" s="227"/>
      <c r="H60" s="228"/>
      <c r="I60" s="220"/>
      <c r="J60" s="18"/>
      <c r="K60" s="16"/>
      <c r="L60" s="227"/>
      <c r="M60" s="234"/>
      <c r="N60" s="220"/>
      <c r="O60" s="178"/>
      <c r="P60" s="178"/>
      <c r="Q60" s="178"/>
      <c r="R60" s="3">
        <f t="shared" si="7"/>
        <v>0</v>
      </c>
      <c r="S60" s="3">
        <f t="shared" si="8"/>
        <v>0</v>
      </c>
      <c r="T60" s="3">
        <f t="shared" si="9"/>
        <v>0</v>
      </c>
      <c r="U60" s="3">
        <f t="shared" si="10"/>
        <v>0</v>
      </c>
      <c r="V60" s="179">
        <f t="shared" si="11"/>
        <v>0</v>
      </c>
      <c r="W60" s="179">
        <f t="shared" si="12"/>
        <v>0</v>
      </c>
      <c r="X60" s="179" t="str">
        <f>IF(E60="","",VLOOKUP(E60+1000*$B60,IF($B60=1,$AT$5:$AT$24,$AU$5:$AU$24),1,0))</f>
        <v/>
      </c>
      <c r="Y60" s="179" t="str">
        <f>IF(F60="","",VLOOKUP(F60+1000*$B60,IF($B60=1,$AT$5:$AT$24,$AU$5:$AU$24),1,0))</f>
        <v/>
      </c>
      <c r="Z60" s="179" t="str">
        <f>IF(G60="","",VLOOKUP(G60+1000*$B60,IF($B60=1,$AT$5:$AT$24,$AU$5:$AU$24),1,0))</f>
        <v/>
      </c>
      <c r="AA60" s="179" t="str">
        <f>IF(H60="","",VLOOKUP(H60+1000*$B60,IF($B60=1,$AT$5:$AT$24,$AU$5:$AU$24),1,0))</f>
        <v/>
      </c>
      <c r="AB60" s="179" t="str">
        <f>IF(J60="","",VLOOKUP(E60,$AQ$4:$AS$30,2,0))</f>
        <v/>
      </c>
      <c r="AC60" s="179" t="str">
        <f>IF(J60="","",VLOOKUP(E60,$AQ$4:$AS$30,3,0))</f>
        <v/>
      </c>
      <c r="AD60" s="179" t="str">
        <f>IF(K60="","",VLOOKUP(F60,$AQ$4:$AS$30,2,0))</f>
        <v/>
      </c>
      <c r="AE60" s="179" t="str">
        <f>IF(K60="","",VLOOKUP(F60,$AQ$4:$AS$30,3,0))</f>
        <v/>
      </c>
      <c r="AF60" s="179" t="str">
        <f>IF(L60="","",VLOOKUP(G60,$AQ$4:$AS$30,2,0))</f>
        <v/>
      </c>
      <c r="AG60" s="179" t="str">
        <f>IF(L60="","",VLOOKUP(G60,$AQ$4:$AS$30,3,0))</f>
        <v/>
      </c>
      <c r="AH60" s="179" t="str">
        <f>IF(M60="","",VLOOKUP(H60,$AQ$4:$AS$30,2,0))</f>
        <v/>
      </c>
      <c r="AI60" s="179" t="str">
        <f>IF(M60="","",VLOOKUP(H60,$AQ$4:$AS$30,3,0))</f>
        <v/>
      </c>
      <c r="AK60" s="202">
        <f>IF(ISERROR(SUM(X60:AA60))=TRUE,"×",A60)</f>
        <v>38</v>
      </c>
      <c r="AM60" s="203"/>
      <c r="AN60" s="204"/>
      <c r="AO60" s="205"/>
      <c r="AP60" s="203"/>
      <c r="AQ60" s="203"/>
      <c r="AR60" s="203"/>
      <c r="AS60" s="203"/>
    </row>
    <row r="61" spans="1:48" ht="20.25" customHeight="1" x14ac:dyDescent="0.15">
      <c r="A61" s="15">
        <v>39</v>
      </c>
      <c r="B61" s="119" t="str">
        <f>IF(基本データ入力!L42="","",基本データ入力!L42)</f>
        <v/>
      </c>
      <c r="C61" s="116" t="str">
        <f>IF('処理用（範囲指定してますさわらないようにお願いします）'!$G40="","",'処理用（範囲指定してますさわらないようにお願いします）'!$G40)</f>
        <v/>
      </c>
      <c r="D61" s="120" t="str">
        <f>IF(基本データ入力!M42="","",基本データ入力!M42)</f>
        <v/>
      </c>
      <c r="E61" s="17"/>
      <c r="F61" s="16"/>
      <c r="G61" s="227"/>
      <c r="H61" s="228"/>
      <c r="I61" s="220"/>
      <c r="J61" s="18"/>
      <c r="K61" s="16"/>
      <c r="L61" s="227"/>
      <c r="M61" s="234"/>
      <c r="N61" s="220"/>
      <c r="O61" s="178"/>
      <c r="P61" s="178"/>
      <c r="Q61" s="178"/>
      <c r="R61" s="3">
        <f t="shared" si="7"/>
        <v>0</v>
      </c>
      <c r="S61" s="3">
        <f t="shared" si="8"/>
        <v>0</v>
      </c>
      <c r="T61" s="3">
        <f t="shared" si="9"/>
        <v>0</v>
      </c>
      <c r="U61" s="3">
        <f t="shared" si="10"/>
        <v>0</v>
      </c>
      <c r="V61" s="179">
        <f t="shared" si="11"/>
        <v>0</v>
      </c>
      <c r="W61" s="179">
        <f t="shared" si="12"/>
        <v>0</v>
      </c>
      <c r="X61" s="179" t="str">
        <f>IF(E61="","",VLOOKUP(E61+1000*$B61,IF($B61=1,$AT$5:$AT$24,$AU$5:$AU$24),1,0))</f>
        <v/>
      </c>
      <c r="Y61" s="179" t="str">
        <f>IF(F61="","",VLOOKUP(F61+1000*$B61,IF($B61=1,$AT$5:$AT$24,$AU$5:$AU$24),1,0))</f>
        <v/>
      </c>
      <c r="Z61" s="179" t="str">
        <f>IF(G61="","",VLOOKUP(G61+1000*$B61,IF($B61=1,$AT$5:$AT$24,$AU$5:$AU$24),1,0))</f>
        <v/>
      </c>
      <c r="AA61" s="179" t="str">
        <f>IF(H61="","",VLOOKUP(H61+1000*$B61,IF($B61=1,$AT$5:$AT$24,$AU$5:$AU$24),1,0))</f>
        <v/>
      </c>
      <c r="AB61" s="179" t="str">
        <f>IF(J61="","",VLOOKUP(E61,$AQ$4:$AS$30,2,0))</f>
        <v/>
      </c>
      <c r="AC61" s="179" t="str">
        <f>IF(J61="","",VLOOKUP(E61,$AQ$4:$AS$30,3,0))</f>
        <v/>
      </c>
      <c r="AD61" s="179" t="str">
        <f>IF(K61="","",VLOOKUP(F61,$AQ$4:$AS$30,2,0))</f>
        <v/>
      </c>
      <c r="AE61" s="179" t="str">
        <f>IF(K61="","",VLOOKUP(F61,$AQ$4:$AS$30,3,0))</f>
        <v/>
      </c>
      <c r="AF61" s="179" t="str">
        <f>IF(L61="","",VLOOKUP(G61,$AQ$4:$AS$30,2,0))</f>
        <v/>
      </c>
      <c r="AG61" s="179" t="str">
        <f>IF(L61="","",VLOOKUP(G61,$AQ$4:$AS$30,3,0))</f>
        <v/>
      </c>
      <c r="AH61" s="179" t="str">
        <f>IF(M61="","",VLOOKUP(H61,$AQ$4:$AS$30,2,0))</f>
        <v/>
      </c>
      <c r="AI61" s="179" t="str">
        <f>IF(M61="","",VLOOKUP(H61,$AQ$4:$AS$30,3,0))</f>
        <v/>
      </c>
      <c r="AK61" s="202">
        <f>IF(ISERROR(SUM(X61:AA61))=TRUE,"×",A61)</f>
        <v>39</v>
      </c>
      <c r="AM61" s="203"/>
      <c r="AN61" s="204"/>
      <c r="AO61" s="205"/>
      <c r="AP61" s="203"/>
      <c r="AQ61" s="203"/>
      <c r="AR61" s="203"/>
      <c r="AS61" s="203"/>
    </row>
    <row r="62" spans="1:48" ht="20.25" customHeight="1" x14ac:dyDescent="0.15">
      <c r="A62" s="15">
        <v>40</v>
      </c>
      <c r="B62" s="119" t="str">
        <f>IF(基本データ入力!L43="","",基本データ入力!L43)</f>
        <v/>
      </c>
      <c r="C62" s="116" t="str">
        <f>IF('処理用（範囲指定してますさわらないようにお願いします）'!$G41="","",'処理用（範囲指定してますさわらないようにお願いします）'!$G41)</f>
        <v/>
      </c>
      <c r="D62" s="120" t="str">
        <f>IF(基本データ入力!M43="","",基本データ入力!M43)</f>
        <v/>
      </c>
      <c r="E62" s="17"/>
      <c r="F62" s="16"/>
      <c r="G62" s="227"/>
      <c r="H62" s="228"/>
      <c r="I62" s="220"/>
      <c r="J62" s="18"/>
      <c r="K62" s="16"/>
      <c r="L62" s="227"/>
      <c r="M62" s="234"/>
      <c r="N62" s="220"/>
      <c r="O62" s="178"/>
      <c r="P62" s="178"/>
      <c r="Q62" s="178"/>
      <c r="R62" s="3">
        <f t="shared" si="7"/>
        <v>0</v>
      </c>
      <c r="S62" s="3">
        <f t="shared" si="8"/>
        <v>0</v>
      </c>
      <c r="T62" s="3">
        <f t="shared" si="9"/>
        <v>0</v>
      </c>
      <c r="U62" s="3">
        <f t="shared" si="10"/>
        <v>0</v>
      </c>
      <c r="V62" s="179">
        <f t="shared" si="11"/>
        <v>0</v>
      </c>
      <c r="W62" s="179">
        <f t="shared" si="12"/>
        <v>0</v>
      </c>
      <c r="X62" s="179" t="str">
        <f>IF(E62="","",VLOOKUP(E62+1000*$B62,IF($B62=1,$AT$5:$AT$24,$AU$5:$AU$24),1,0))</f>
        <v/>
      </c>
      <c r="Y62" s="179" t="str">
        <f>IF(F62="","",VLOOKUP(F62+1000*$B62,IF($B62=1,$AT$5:$AT$24,$AU$5:$AU$24),1,0))</f>
        <v/>
      </c>
      <c r="Z62" s="179" t="str">
        <f>IF(G62="","",VLOOKUP(G62+1000*$B62,IF($B62=1,$AT$5:$AT$24,$AU$5:$AU$24),1,0))</f>
        <v/>
      </c>
      <c r="AA62" s="179" t="str">
        <f>IF(H62="","",VLOOKUP(H62+1000*$B62,IF($B62=1,$AT$5:$AT$24,$AU$5:$AU$24),1,0))</f>
        <v/>
      </c>
      <c r="AB62" s="179" t="str">
        <f>IF(J62="","",VLOOKUP(E62,$AQ$4:$AS$30,2,0))</f>
        <v/>
      </c>
      <c r="AC62" s="179" t="str">
        <f>IF(J62="","",VLOOKUP(E62,$AQ$4:$AS$30,3,0))</f>
        <v/>
      </c>
      <c r="AD62" s="179" t="str">
        <f>IF(K62="","",VLOOKUP(F62,$AQ$4:$AS$30,2,0))</f>
        <v/>
      </c>
      <c r="AE62" s="179" t="str">
        <f>IF(K62="","",VLOOKUP(F62,$AQ$4:$AS$30,3,0))</f>
        <v/>
      </c>
      <c r="AF62" s="179" t="str">
        <f>IF(L62="","",VLOOKUP(G62,$AQ$4:$AS$30,2,0))</f>
        <v/>
      </c>
      <c r="AG62" s="179" t="str">
        <f>IF(L62="","",VLOOKUP(G62,$AQ$4:$AS$30,3,0))</f>
        <v/>
      </c>
      <c r="AH62" s="179" t="str">
        <f>IF(M62="","",VLOOKUP(H62,$AQ$4:$AS$30,2,0))</f>
        <v/>
      </c>
      <c r="AI62" s="179" t="str">
        <f>IF(M62="","",VLOOKUP(H62,$AQ$4:$AS$30,3,0))</f>
        <v/>
      </c>
      <c r="AK62" s="202">
        <f>IF(ISERROR(SUM(X62:AA62))=TRUE,"×",A62)</f>
        <v>40</v>
      </c>
      <c r="AM62" s="203"/>
      <c r="AN62" s="204"/>
      <c r="AO62" s="205"/>
      <c r="AP62" s="203"/>
      <c r="AQ62" s="203"/>
      <c r="AR62" s="203"/>
      <c r="AS62" s="203"/>
    </row>
    <row r="63" spans="1:48" ht="20.25" customHeight="1" x14ac:dyDescent="0.15">
      <c r="A63" s="15">
        <v>41</v>
      </c>
      <c r="B63" s="119" t="str">
        <f>IF(基本データ入力!L44="","",基本データ入力!L44)</f>
        <v/>
      </c>
      <c r="C63" s="116" t="str">
        <f>IF('処理用（範囲指定してますさわらないようにお願いします）'!$G42="","",'処理用（範囲指定してますさわらないようにお願いします）'!$G42)</f>
        <v/>
      </c>
      <c r="D63" s="120" t="str">
        <f>IF(基本データ入力!M44="","",基本データ入力!M44)</f>
        <v/>
      </c>
      <c r="E63" s="17"/>
      <c r="F63" s="16"/>
      <c r="G63" s="227"/>
      <c r="H63" s="228"/>
      <c r="I63" s="220"/>
      <c r="J63" s="18"/>
      <c r="K63" s="16"/>
      <c r="L63" s="227"/>
      <c r="M63" s="234"/>
      <c r="N63" s="220"/>
      <c r="O63" s="178"/>
      <c r="P63" s="178"/>
      <c r="Q63" s="178"/>
      <c r="R63" s="3">
        <f t="shared" si="7"/>
        <v>0</v>
      </c>
      <c r="S63" s="3">
        <f t="shared" si="8"/>
        <v>0</v>
      </c>
      <c r="T63" s="3">
        <f t="shared" si="9"/>
        <v>0</v>
      </c>
      <c r="U63" s="3">
        <f t="shared" si="10"/>
        <v>0</v>
      </c>
      <c r="V63" s="179">
        <f t="shared" si="11"/>
        <v>0</v>
      </c>
      <c r="W63" s="179">
        <f t="shared" si="12"/>
        <v>0</v>
      </c>
      <c r="X63" s="179" t="str">
        <f>IF(E63="","",VLOOKUP(E63+1000*$B63,IF($B63=1,$AT$5:$AT$24,$AU$5:$AU$24),1,0))</f>
        <v/>
      </c>
      <c r="Y63" s="179" t="str">
        <f>IF(F63="","",VLOOKUP(F63+1000*$B63,IF($B63=1,$AT$5:$AT$24,$AU$5:$AU$24),1,0))</f>
        <v/>
      </c>
      <c r="Z63" s="179" t="str">
        <f>IF(G63="","",VLOOKUP(G63+1000*$B63,IF($B63=1,$AT$5:$AT$24,$AU$5:$AU$24),1,0))</f>
        <v/>
      </c>
      <c r="AA63" s="179" t="str">
        <f>IF(H63="","",VLOOKUP(H63+1000*$B63,IF($B63=1,$AT$5:$AT$24,$AU$5:$AU$24),1,0))</f>
        <v/>
      </c>
      <c r="AB63" s="179" t="str">
        <f>IF(J63="","",VLOOKUP(E63,$AQ$4:$AS$30,2,0))</f>
        <v/>
      </c>
      <c r="AC63" s="179" t="str">
        <f>IF(J63="","",VLOOKUP(E63,$AQ$4:$AS$30,3,0))</f>
        <v/>
      </c>
      <c r="AD63" s="179" t="str">
        <f>IF(K63="","",VLOOKUP(F63,$AQ$4:$AS$30,2,0))</f>
        <v/>
      </c>
      <c r="AE63" s="179" t="str">
        <f>IF(K63="","",VLOOKUP(F63,$AQ$4:$AS$30,3,0))</f>
        <v/>
      </c>
      <c r="AF63" s="179" t="str">
        <f>IF(L63="","",VLOOKUP(G63,$AQ$4:$AS$30,2,0))</f>
        <v/>
      </c>
      <c r="AG63" s="179" t="str">
        <f>IF(L63="","",VLOOKUP(G63,$AQ$4:$AS$30,3,0))</f>
        <v/>
      </c>
      <c r="AH63" s="179" t="str">
        <f>IF(M63="","",VLOOKUP(H63,$AQ$4:$AS$30,2,0))</f>
        <v/>
      </c>
      <c r="AI63" s="179" t="str">
        <f>IF(M63="","",VLOOKUP(H63,$AQ$4:$AS$30,3,0))</f>
        <v/>
      </c>
      <c r="AK63" s="202">
        <f>IF(ISERROR(SUM(X63:AA63))=TRUE,"×",A63)</f>
        <v>41</v>
      </c>
      <c r="AM63" s="203"/>
      <c r="AN63" s="204"/>
      <c r="AO63" s="205"/>
      <c r="AP63" s="203"/>
      <c r="AQ63" s="203"/>
      <c r="AR63" s="203"/>
      <c r="AS63" s="203"/>
    </row>
    <row r="64" spans="1:48" ht="20.25" customHeight="1" x14ac:dyDescent="0.15">
      <c r="A64" s="15">
        <v>42</v>
      </c>
      <c r="B64" s="119" t="str">
        <f>IF(基本データ入力!L45="","",基本データ入力!L45)</f>
        <v/>
      </c>
      <c r="C64" s="116" t="str">
        <f>IF('処理用（範囲指定してますさわらないようにお願いします）'!$G43="","",'処理用（範囲指定してますさわらないようにお願いします）'!$G43)</f>
        <v/>
      </c>
      <c r="D64" s="120" t="str">
        <f>IF(基本データ入力!M45="","",基本データ入力!M45)</f>
        <v/>
      </c>
      <c r="E64" s="17"/>
      <c r="F64" s="16"/>
      <c r="G64" s="227"/>
      <c r="H64" s="228"/>
      <c r="I64" s="220"/>
      <c r="J64" s="18"/>
      <c r="K64" s="16"/>
      <c r="L64" s="227"/>
      <c r="M64" s="234"/>
      <c r="N64" s="220"/>
      <c r="O64" s="178"/>
      <c r="P64" s="178"/>
      <c r="Q64" s="178"/>
      <c r="R64" s="3">
        <f t="shared" si="7"/>
        <v>0</v>
      </c>
      <c r="S64" s="3">
        <f t="shared" si="8"/>
        <v>0</v>
      </c>
      <c r="T64" s="3">
        <f t="shared" si="9"/>
        <v>0</v>
      </c>
      <c r="U64" s="3">
        <f t="shared" si="10"/>
        <v>0</v>
      </c>
      <c r="V64" s="179">
        <f t="shared" si="11"/>
        <v>0</v>
      </c>
      <c r="W64" s="179">
        <f t="shared" si="12"/>
        <v>0</v>
      </c>
      <c r="X64" s="179" t="str">
        <f>IF(E64="","",VLOOKUP(E64+1000*$B64,IF($B64=1,$AT$5:$AT$24,$AU$5:$AU$24),1,0))</f>
        <v/>
      </c>
      <c r="Y64" s="179" t="str">
        <f>IF(F64="","",VLOOKUP(F64+1000*$B64,IF($B64=1,$AT$5:$AT$24,$AU$5:$AU$24),1,0))</f>
        <v/>
      </c>
      <c r="Z64" s="179" t="str">
        <f>IF(G64="","",VLOOKUP(G64+1000*$B64,IF($B64=1,$AT$5:$AT$24,$AU$5:$AU$24),1,0))</f>
        <v/>
      </c>
      <c r="AA64" s="179" t="str">
        <f>IF(H64="","",VLOOKUP(H64+1000*$B64,IF($B64=1,$AT$5:$AT$24,$AU$5:$AU$24),1,0))</f>
        <v/>
      </c>
      <c r="AB64" s="179" t="str">
        <f>IF(J64="","",VLOOKUP(E64,$AQ$4:$AS$30,2,0))</f>
        <v/>
      </c>
      <c r="AC64" s="179" t="str">
        <f>IF(J64="","",VLOOKUP(E64,$AQ$4:$AS$30,3,0))</f>
        <v/>
      </c>
      <c r="AD64" s="179" t="str">
        <f>IF(K64="","",VLOOKUP(F64,$AQ$4:$AS$30,2,0))</f>
        <v/>
      </c>
      <c r="AE64" s="179" t="str">
        <f>IF(K64="","",VLOOKUP(F64,$AQ$4:$AS$30,3,0))</f>
        <v/>
      </c>
      <c r="AF64" s="179" t="str">
        <f>IF(L64="","",VLOOKUP(G64,$AQ$4:$AS$30,2,0))</f>
        <v/>
      </c>
      <c r="AG64" s="179" t="str">
        <f>IF(L64="","",VLOOKUP(G64,$AQ$4:$AS$30,3,0))</f>
        <v/>
      </c>
      <c r="AH64" s="179" t="str">
        <f>IF(M64="","",VLOOKUP(H64,$AQ$4:$AS$30,2,0))</f>
        <v/>
      </c>
      <c r="AI64" s="179" t="str">
        <f>IF(M64="","",VLOOKUP(H64,$AQ$4:$AS$30,3,0))</f>
        <v/>
      </c>
      <c r="AK64" s="202">
        <f>IF(ISERROR(SUM(X64:AA64))=TRUE,"×",A64)</f>
        <v>42</v>
      </c>
      <c r="AM64" s="203"/>
      <c r="AN64" s="204"/>
      <c r="AO64" s="205"/>
      <c r="AP64" s="203"/>
      <c r="AQ64" s="203"/>
      <c r="AR64" s="203"/>
      <c r="AS64" s="203"/>
    </row>
    <row r="65" spans="1:45" ht="20.25" customHeight="1" x14ac:dyDescent="0.15">
      <c r="A65" s="15">
        <v>43</v>
      </c>
      <c r="B65" s="119" t="str">
        <f>IF(基本データ入力!L46="","",基本データ入力!L46)</f>
        <v/>
      </c>
      <c r="C65" s="116" t="str">
        <f>IF('処理用（範囲指定してますさわらないようにお願いします）'!$G44="","",'処理用（範囲指定してますさわらないようにお願いします）'!$G44)</f>
        <v/>
      </c>
      <c r="D65" s="120" t="str">
        <f>IF(基本データ入力!M46="","",基本データ入力!M46)</f>
        <v/>
      </c>
      <c r="E65" s="17"/>
      <c r="F65" s="16"/>
      <c r="G65" s="227"/>
      <c r="H65" s="228"/>
      <c r="I65" s="220"/>
      <c r="J65" s="18"/>
      <c r="K65" s="16"/>
      <c r="L65" s="227"/>
      <c r="M65" s="234"/>
      <c r="N65" s="220"/>
      <c r="O65" s="178"/>
      <c r="P65" s="178"/>
      <c r="Q65" s="178"/>
      <c r="R65" s="3">
        <f t="shared" si="7"/>
        <v>0</v>
      </c>
      <c r="S65" s="3">
        <f t="shared" si="8"/>
        <v>0</v>
      </c>
      <c r="T65" s="3">
        <f t="shared" si="9"/>
        <v>0</v>
      </c>
      <c r="U65" s="3">
        <f t="shared" si="10"/>
        <v>0</v>
      </c>
      <c r="V65" s="179">
        <f t="shared" si="11"/>
        <v>0</v>
      </c>
      <c r="W65" s="179">
        <f t="shared" si="12"/>
        <v>0</v>
      </c>
      <c r="X65" s="179" t="str">
        <f>IF(E65="","",VLOOKUP(E65+1000*$B65,IF($B65=1,$AT$5:$AT$24,$AU$5:$AU$24),1,0))</f>
        <v/>
      </c>
      <c r="Y65" s="179" t="str">
        <f>IF(F65="","",VLOOKUP(F65+1000*$B65,IF($B65=1,$AT$5:$AT$24,$AU$5:$AU$24),1,0))</f>
        <v/>
      </c>
      <c r="Z65" s="179" t="str">
        <f>IF(G65="","",VLOOKUP(G65+1000*$B65,IF($B65=1,$AT$5:$AT$24,$AU$5:$AU$24),1,0))</f>
        <v/>
      </c>
      <c r="AA65" s="179" t="str">
        <f>IF(H65="","",VLOOKUP(H65+1000*$B65,IF($B65=1,$AT$5:$AT$24,$AU$5:$AU$24),1,0))</f>
        <v/>
      </c>
      <c r="AB65" s="179" t="str">
        <f>IF(J65="","",VLOOKUP(E65,$AQ$4:$AS$30,2,0))</f>
        <v/>
      </c>
      <c r="AC65" s="179" t="str">
        <f>IF(J65="","",VLOOKUP(E65,$AQ$4:$AS$30,3,0))</f>
        <v/>
      </c>
      <c r="AD65" s="179" t="str">
        <f>IF(K65="","",VLOOKUP(F65,$AQ$4:$AS$30,2,0))</f>
        <v/>
      </c>
      <c r="AE65" s="179" t="str">
        <f>IF(K65="","",VLOOKUP(F65,$AQ$4:$AS$30,3,0))</f>
        <v/>
      </c>
      <c r="AF65" s="179" t="str">
        <f>IF(L65="","",VLOOKUP(G65,$AQ$4:$AS$30,2,0))</f>
        <v/>
      </c>
      <c r="AG65" s="179" t="str">
        <f>IF(L65="","",VLOOKUP(G65,$AQ$4:$AS$30,3,0))</f>
        <v/>
      </c>
      <c r="AH65" s="179" t="str">
        <f>IF(M65="","",VLOOKUP(H65,$AQ$4:$AS$30,2,0))</f>
        <v/>
      </c>
      <c r="AI65" s="179" t="str">
        <f>IF(M65="","",VLOOKUP(H65,$AQ$4:$AS$30,3,0))</f>
        <v/>
      </c>
      <c r="AK65" s="202">
        <f>IF(ISERROR(SUM(X65:AA65))=TRUE,"×",A65)</f>
        <v>43</v>
      </c>
      <c r="AM65" s="205"/>
      <c r="AN65" s="204"/>
      <c r="AO65" s="205"/>
      <c r="AP65" s="203"/>
      <c r="AQ65" s="203"/>
      <c r="AR65" s="203"/>
      <c r="AS65" s="203"/>
    </row>
    <row r="66" spans="1:45" ht="20.25" customHeight="1" x14ac:dyDescent="0.15">
      <c r="A66" s="15">
        <v>44</v>
      </c>
      <c r="B66" s="119" t="str">
        <f>IF(基本データ入力!L47="","",基本データ入力!L47)</f>
        <v/>
      </c>
      <c r="C66" s="116" t="str">
        <f>IF('処理用（範囲指定してますさわらないようにお願いします）'!$G45="","",'処理用（範囲指定してますさわらないようにお願いします）'!$G45)</f>
        <v/>
      </c>
      <c r="D66" s="120" t="str">
        <f>IF(基本データ入力!M47="","",基本データ入力!M47)</f>
        <v/>
      </c>
      <c r="E66" s="17"/>
      <c r="F66" s="16"/>
      <c r="G66" s="227"/>
      <c r="H66" s="228"/>
      <c r="I66" s="220"/>
      <c r="J66" s="18"/>
      <c r="K66" s="16"/>
      <c r="L66" s="227"/>
      <c r="M66" s="234"/>
      <c r="N66" s="220"/>
      <c r="O66" s="178"/>
      <c r="P66" s="178"/>
      <c r="Q66" s="178"/>
      <c r="R66" s="3">
        <f t="shared" si="7"/>
        <v>0</v>
      </c>
      <c r="S66" s="3">
        <f t="shared" si="8"/>
        <v>0</v>
      </c>
      <c r="T66" s="3">
        <f t="shared" si="9"/>
        <v>0</v>
      </c>
      <c r="U66" s="3">
        <f t="shared" si="10"/>
        <v>0</v>
      </c>
      <c r="V66" s="179">
        <f t="shared" si="11"/>
        <v>0</v>
      </c>
      <c r="W66" s="179">
        <f t="shared" si="12"/>
        <v>0</v>
      </c>
      <c r="X66" s="179" t="str">
        <f>IF(E66="","",VLOOKUP(E66+1000*$B66,IF($B66=1,$AT$5:$AT$24,$AU$5:$AU$24),1,0))</f>
        <v/>
      </c>
      <c r="Y66" s="179" t="str">
        <f>IF(F66="","",VLOOKUP(F66+1000*$B66,IF($B66=1,$AT$5:$AT$24,$AU$5:$AU$24),1,0))</f>
        <v/>
      </c>
      <c r="Z66" s="179" t="str">
        <f>IF(G66="","",VLOOKUP(G66+1000*$B66,IF($B66=1,$AT$5:$AT$24,$AU$5:$AU$24),1,0))</f>
        <v/>
      </c>
      <c r="AA66" s="179" t="str">
        <f>IF(H66="","",VLOOKUP(H66+1000*$B66,IF($B66=1,$AT$5:$AT$24,$AU$5:$AU$24),1,0))</f>
        <v/>
      </c>
      <c r="AB66" s="179" t="str">
        <f>IF(J66="","",VLOOKUP(E66,$AQ$4:$AS$30,2,0))</f>
        <v/>
      </c>
      <c r="AC66" s="179" t="str">
        <f>IF(J66="","",VLOOKUP(E66,$AQ$4:$AS$30,3,0))</f>
        <v/>
      </c>
      <c r="AD66" s="179" t="str">
        <f>IF(K66="","",VLOOKUP(F66,$AQ$4:$AS$30,2,0))</f>
        <v/>
      </c>
      <c r="AE66" s="179" t="str">
        <f>IF(K66="","",VLOOKUP(F66,$AQ$4:$AS$30,3,0))</f>
        <v/>
      </c>
      <c r="AF66" s="179" t="str">
        <f>IF(L66="","",VLOOKUP(G66,$AQ$4:$AS$30,2,0))</f>
        <v/>
      </c>
      <c r="AG66" s="179" t="str">
        <f>IF(L66="","",VLOOKUP(G66,$AQ$4:$AS$30,3,0))</f>
        <v/>
      </c>
      <c r="AH66" s="179" t="str">
        <f>IF(M66="","",VLOOKUP(H66,$AQ$4:$AS$30,2,0))</f>
        <v/>
      </c>
      <c r="AI66" s="179" t="str">
        <f>IF(M66="","",VLOOKUP(H66,$AQ$4:$AS$30,3,0))</f>
        <v/>
      </c>
      <c r="AK66" s="202">
        <f>IF(ISERROR(SUM(X66:AA66))=TRUE,"×",A66)</f>
        <v>44</v>
      </c>
      <c r="AM66" s="203"/>
      <c r="AN66" s="204"/>
      <c r="AO66" s="205"/>
      <c r="AP66" s="203"/>
      <c r="AQ66" s="203"/>
      <c r="AR66" s="203"/>
      <c r="AS66" s="203"/>
    </row>
    <row r="67" spans="1:45" ht="20.25" customHeight="1" x14ac:dyDescent="0.15">
      <c r="A67" s="15">
        <v>45</v>
      </c>
      <c r="B67" s="119" t="str">
        <f>IF(基本データ入力!L48="","",基本データ入力!L48)</f>
        <v/>
      </c>
      <c r="C67" s="116" t="str">
        <f>IF('処理用（範囲指定してますさわらないようにお願いします）'!$G46="","",'処理用（範囲指定してますさわらないようにお願いします）'!$G46)</f>
        <v/>
      </c>
      <c r="D67" s="120" t="str">
        <f>IF(基本データ入力!M48="","",基本データ入力!M48)</f>
        <v/>
      </c>
      <c r="E67" s="17"/>
      <c r="F67" s="16"/>
      <c r="G67" s="227"/>
      <c r="H67" s="228"/>
      <c r="I67" s="220"/>
      <c r="J67" s="18"/>
      <c r="K67" s="16"/>
      <c r="L67" s="227"/>
      <c r="M67" s="234"/>
      <c r="N67" s="220"/>
      <c r="O67" s="178"/>
      <c r="P67" s="178"/>
      <c r="Q67" s="178"/>
      <c r="R67" s="3">
        <f t="shared" si="7"/>
        <v>0</v>
      </c>
      <c r="S67" s="3">
        <f t="shared" si="8"/>
        <v>0</v>
      </c>
      <c r="T67" s="3">
        <f t="shared" si="9"/>
        <v>0</v>
      </c>
      <c r="U67" s="3">
        <f t="shared" si="10"/>
        <v>0</v>
      </c>
      <c r="V67" s="179">
        <f t="shared" si="11"/>
        <v>0</v>
      </c>
      <c r="W67" s="179">
        <f t="shared" si="12"/>
        <v>0</v>
      </c>
      <c r="X67" s="179" t="str">
        <f>IF(E67="","",VLOOKUP(E67+1000*$B67,IF($B67=1,$AT$5:$AT$24,$AU$5:$AU$24),1,0))</f>
        <v/>
      </c>
      <c r="Y67" s="179" t="str">
        <f>IF(F67="","",VLOOKUP(F67+1000*$B67,IF($B67=1,$AT$5:$AT$24,$AU$5:$AU$24),1,0))</f>
        <v/>
      </c>
      <c r="Z67" s="179" t="str">
        <f>IF(G67="","",VLOOKUP(G67+1000*$B67,IF($B67=1,$AT$5:$AT$24,$AU$5:$AU$24),1,0))</f>
        <v/>
      </c>
      <c r="AA67" s="179" t="str">
        <f>IF(H67="","",VLOOKUP(H67+1000*$B67,IF($B67=1,$AT$5:$AT$24,$AU$5:$AU$24),1,0))</f>
        <v/>
      </c>
      <c r="AB67" s="179" t="str">
        <f>IF(J67="","",VLOOKUP(E67,$AQ$4:$AS$30,2,0))</f>
        <v/>
      </c>
      <c r="AC67" s="179" t="str">
        <f>IF(J67="","",VLOOKUP(E67,$AQ$4:$AS$30,3,0))</f>
        <v/>
      </c>
      <c r="AD67" s="179" t="str">
        <f>IF(K67="","",VLOOKUP(F67,$AQ$4:$AS$30,2,0))</f>
        <v/>
      </c>
      <c r="AE67" s="179" t="str">
        <f>IF(K67="","",VLOOKUP(F67,$AQ$4:$AS$30,3,0))</f>
        <v/>
      </c>
      <c r="AF67" s="179" t="str">
        <f>IF(L67="","",VLOOKUP(G67,$AQ$4:$AS$30,2,0))</f>
        <v/>
      </c>
      <c r="AG67" s="179" t="str">
        <f>IF(L67="","",VLOOKUP(G67,$AQ$4:$AS$30,3,0))</f>
        <v/>
      </c>
      <c r="AH67" s="179" t="str">
        <f>IF(M67="","",VLOOKUP(H67,$AQ$4:$AS$30,2,0))</f>
        <v/>
      </c>
      <c r="AI67" s="179" t="str">
        <f>IF(M67="","",VLOOKUP(H67,$AQ$4:$AS$30,3,0))</f>
        <v/>
      </c>
      <c r="AK67" s="202">
        <f>IF(ISERROR(SUM(X67:AA67))=TRUE,"×",A67)</f>
        <v>45</v>
      </c>
      <c r="AM67" s="203"/>
      <c r="AN67" s="204"/>
      <c r="AO67" s="205"/>
      <c r="AP67" s="203"/>
      <c r="AQ67" s="203"/>
      <c r="AR67" s="203"/>
      <c r="AS67" s="203"/>
    </row>
    <row r="68" spans="1:45" ht="20.25" customHeight="1" x14ac:dyDescent="0.15">
      <c r="A68" s="15">
        <v>46</v>
      </c>
      <c r="B68" s="119" t="str">
        <f>IF(基本データ入力!L49="","",基本データ入力!L49)</f>
        <v/>
      </c>
      <c r="C68" s="116" t="str">
        <f>IF('処理用（範囲指定してますさわらないようにお願いします）'!$G47="","",'処理用（範囲指定してますさわらないようにお願いします）'!$G47)</f>
        <v/>
      </c>
      <c r="D68" s="120" t="str">
        <f>IF(基本データ入力!M49="","",基本データ入力!M49)</f>
        <v/>
      </c>
      <c r="E68" s="17"/>
      <c r="F68" s="16"/>
      <c r="G68" s="227"/>
      <c r="H68" s="228"/>
      <c r="I68" s="220"/>
      <c r="J68" s="18"/>
      <c r="K68" s="16"/>
      <c r="L68" s="227"/>
      <c r="M68" s="234"/>
      <c r="N68" s="220"/>
      <c r="O68" s="178"/>
      <c r="P68" s="178"/>
      <c r="Q68" s="178"/>
      <c r="R68" s="3">
        <f t="shared" si="7"/>
        <v>0</v>
      </c>
      <c r="S68" s="3">
        <f t="shared" si="8"/>
        <v>0</v>
      </c>
      <c r="T68" s="3">
        <f t="shared" si="9"/>
        <v>0</v>
      </c>
      <c r="U68" s="3">
        <f t="shared" si="10"/>
        <v>0</v>
      </c>
      <c r="V68" s="179">
        <f t="shared" si="11"/>
        <v>0</v>
      </c>
      <c r="W68" s="179">
        <f t="shared" si="12"/>
        <v>0</v>
      </c>
      <c r="X68" s="179" t="str">
        <f>IF(E68="","",VLOOKUP(E68+1000*$B68,IF($B68=1,$AT$5:$AT$24,$AU$5:$AU$24),1,0))</f>
        <v/>
      </c>
      <c r="Y68" s="179" t="str">
        <f>IF(F68="","",VLOOKUP(F68+1000*$B68,IF($B68=1,$AT$5:$AT$24,$AU$5:$AU$24),1,0))</f>
        <v/>
      </c>
      <c r="Z68" s="179" t="str">
        <f>IF(G68="","",VLOOKUP(G68+1000*$B68,IF($B68=1,$AT$5:$AT$24,$AU$5:$AU$24),1,0))</f>
        <v/>
      </c>
      <c r="AA68" s="179" t="str">
        <f>IF(H68="","",VLOOKUP(H68+1000*$B68,IF($B68=1,$AT$5:$AT$24,$AU$5:$AU$24),1,0))</f>
        <v/>
      </c>
      <c r="AB68" s="179" t="str">
        <f>IF(J68="","",VLOOKUP(E68,$AQ$4:$AS$30,2,0))</f>
        <v/>
      </c>
      <c r="AC68" s="179" t="str">
        <f>IF(J68="","",VLOOKUP(E68,$AQ$4:$AS$30,3,0))</f>
        <v/>
      </c>
      <c r="AD68" s="179" t="str">
        <f>IF(K68="","",VLOOKUP(F68,$AQ$4:$AS$30,2,0))</f>
        <v/>
      </c>
      <c r="AE68" s="179" t="str">
        <f>IF(K68="","",VLOOKUP(F68,$AQ$4:$AS$30,3,0))</f>
        <v/>
      </c>
      <c r="AF68" s="179" t="str">
        <f>IF(L68="","",VLOOKUP(G68,$AQ$4:$AS$30,2,0))</f>
        <v/>
      </c>
      <c r="AG68" s="179" t="str">
        <f>IF(L68="","",VLOOKUP(G68,$AQ$4:$AS$30,3,0))</f>
        <v/>
      </c>
      <c r="AH68" s="179" t="str">
        <f>IF(M68="","",VLOOKUP(H68,$AQ$4:$AS$30,2,0))</f>
        <v/>
      </c>
      <c r="AI68" s="179" t="str">
        <f>IF(M68="","",VLOOKUP(H68,$AQ$4:$AS$30,3,0))</f>
        <v/>
      </c>
      <c r="AK68" s="202">
        <f>IF(ISERROR(SUM(X68:AA68))=TRUE,"×",A68)</f>
        <v>46</v>
      </c>
      <c r="AM68" s="203"/>
      <c r="AN68" s="204"/>
      <c r="AO68" s="205"/>
      <c r="AP68" s="203"/>
      <c r="AQ68" s="203"/>
      <c r="AR68" s="203"/>
      <c r="AS68" s="203"/>
    </row>
    <row r="69" spans="1:45" ht="20.25" customHeight="1" x14ac:dyDescent="0.15">
      <c r="A69" s="15">
        <v>47</v>
      </c>
      <c r="B69" s="119" t="str">
        <f>IF(基本データ入力!L50="","",基本データ入力!L50)</f>
        <v/>
      </c>
      <c r="C69" s="116" t="str">
        <f>IF('処理用（範囲指定してますさわらないようにお願いします）'!$G48="","",'処理用（範囲指定してますさわらないようにお願いします）'!$G48)</f>
        <v/>
      </c>
      <c r="D69" s="120" t="str">
        <f>IF(基本データ入力!M50="","",基本データ入力!M50)</f>
        <v/>
      </c>
      <c r="E69" s="17"/>
      <c r="F69" s="16"/>
      <c r="G69" s="227"/>
      <c r="H69" s="228"/>
      <c r="I69" s="220"/>
      <c r="J69" s="18"/>
      <c r="K69" s="16"/>
      <c r="L69" s="227"/>
      <c r="M69" s="234"/>
      <c r="N69" s="220"/>
      <c r="O69" s="178"/>
      <c r="P69" s="178"/>
      <c r="Q69" s="178"/>
      <c r="R69" s="3">
        <f t="shared" si="7"/>
        <v>0</v>
      </c>
      <c r="S69" s="3">
        <f t="shared" si="8"/>
        <v>0</v>
      </c>
      <c r="T69" s="3">
        <f t="shared" si="9"/>
        <v>0</v>
      </c>
      <c r="U69" s="3">
        <f t="shared" si="10"/>
        <v>0</v>
      </c>
      <c r="V69" s="179">
        <f t="shared" si="11"/>
        <v>0</v>
      </c>
      <c r="W69" s="179">
        <f t="shared" si="12"/>
        <v>0</v>
      </c>
      <c r="X69" s="179" t="str">
        <f>IF(E69="","",VLOOKUP(E69+1000*$B69,IF($B69=1,$AT$5:$AT$24,$AU$5:$AU$24),1,0))</f>
        <v/>
      </c>
      <c r="Y69" s="179" t="str">
        <f>IF(F69="","",VLOOKUP(F69+1000*$B69,IF($B69=1,$AT$5:$AT$24,$AU$5:$AU$24),1,0))</f>
        <v/>
      </c>
      <c r="Z69" s="179" t="str">
        <f>IF(G69="","",VLOOKUP(G69+1000*$B69,IF($B69=1,$AT$5:$AT$24,$AU$5:$AU$24),1,0))</f>
        <v/>
      </c>
      <c r="AA69" s="179" t="str">
        <f>IF(H69="","",VLOOKUP(H69+1000*$B69,IF($B69=1,$AT$5:$AT$24,$AU$5:$AU$24),1,0))</f>
        <v/>
      </c>
      <c r="AB69" s="179" t="str">
        <f>IF(J69="","",VLOOKUP(E69,$AQ$4:$AS$30,2,0))</f>
        <v/>
      </c>
      <c r="AC69" s="179" t="str">
        <f>IF(J69="","",VLOOKUP(E69,$AQ$4:$AS$30,3,0))</f>
        <v/>
      </c>
      <c r="AD69" s="179" t="str">
        <f>IF(K69="","",VLOOKUP(F69,$AQ$4:$AS$30,2,0))</f>
        <v/>
      </c>
      <c r="AE69" s="179" t="str">
        <f>IF(K69="","",VLOOKUP(F69,$AQ$4:$AS$30,3,0))</f>
        <v/>
      </c>
      <c r="AF69" s="179" t="str">
        <f>IF(L69="","",VLOOKUP(G69,$AQ$4:$AS$30,2,0))</f>
        <v/>
      </c>
      <c r="AG69" s="179" t="str">
        <f>IF(L69="","",VLOOKUP(G69,$AQ$4:$AS$30,3,0))</f>
        <v/>
      </c>
      <c r="AH69" s="179" t="str">
        <f>IF(M69="","",VLOOKUP(H69,$AQ$4:$AS$30,2,0))</f>
        <v/>
      </c>
      <c r="AI69" s="179" t="str">
        <f>IF(M69="","",VLOOKUP(H69,$AQ$4:$AS$30,3,0))</f>
        <v/>
      </c>
      <c r="AK69" s="202">
        <f>IF(ISERROR(SUM(X69:AA69))=TRUE,"×",A69)</f>
        <v>47</v>
      </c>
      <c r="AM69" s="203"/>
      <c r="AN69" s="204"/>
      <c r="AO69" s="205"/>
      <c r="AP69" s="203"/>
      <c r="AQ69" s="203"/>
      <c r="AR69" s="203"/>
      <c r="AS69" s="203"/>
    </row>
    <row r="70" spans="1:45" ht="20.25" customHeight="1" x14ac:dyDescent="0.15">
      <c r="A70" s="15">
        <v>48</v>
      </c>
      <c r="B70" s="119" t="str">
        <f>IF(基本データ入力!L51="","",基本データ入力!L51)</f>
        <v/>
      </c>
      <c r="C70" s="116" t="str">
        <f>IF('処理用（範囲指定してますさわらないようにお願いします）'!$G49="","",'処理用（範囲指定してますさわらないようにお願いします）'!$G49)</f>
        <v/>
      </c>
      <c r="D70" s="120" t="str">
        <f>IF(基本データ入力!M51="","",基本データ入力!M51)</f>
        <v/>
      </c>
      <c r="E70" s="17"/>
      <c r="F70" s="16"/>
      <c r="G70" s="227"/>
      <c r="H70" s="228"/>
      <c r="I70" s="220"/>
      <c r="J70" s="18"/>
      <c r="K70" s="16"/>
      <c r="L70" s="227"/>
      <c r="M70" s="234"/>
      <c r="N70" s="220"/>
      <c r="O70" s="178"/>
      <c r="P70" s="178"/>
      <c r="Q70" s="178"/>
      <c r="R70" s="3">
        <f t="shared" si="7"/>
        <v>0</v>
      </c>
      <c r="S70" s="3">
        <f t="shared" si="8"/>
        <v>0</v>
      </c>
      <c r="T70" s="3">
        <f t="shared" si="9"/>
        <v>0</v>
      </c>
      <c r="U70" s="3">
        <f t="shared" si="10"/>
        <v>0</v>
      </c>
      <c r="V70" s="179">
        <f t="shared" si="11"/>
        <v>0</v>
      </c>
      <c r="W70" s="179">
        <f t="shared" si="12"/>
        <v>0</v>
      </c>
      <c r="X70" s="179" t="str">
        <f>IF(E70="","",VLOOKUP(E70+1000*$B70,IF($B70=1,$AT$5:$AT$24,$AU$5:$AU$24),1,0))</f>
        <v/>
      </c>
      <c r="Y70" s="179" t="str">
        <f>IF(F70="","",VLOOKUP(F70+1000*$B70,IF($B70=1,$AT$5:$AT$24,$AU$5:$AU$24),1,0))</f>
        <v/>
      </c>
      <c r="Z70" s="179" t="str">
        <f>IF(G70="","",VLOOKUP(G70+1000*$B70,IF($B70=1,$AT$5:$AT$24,$AU$5:$AU$24),1,0))</f>
        <v/>
      </c>
      <c r="AA70" s="179" t="str">
        <f>IF(H70="","",VLOOKUP(H70+1000*$B70,IF($B70=1,$AT$5:$AT$24,$AU$5:$AU$24),1,0))</f>
        <v/>
      </c>
      <c r="AB70" s="179" t="str">
        <f>IF(J70="","",VLOOKUP(E70,$AQ$4:$AS$30,2,0))</f>
        <v/>
      </c>
      <c r="AC70" s="179" t="str">
        <f>IF(J70="","",VLOOKUP(E70,$AQ$4:$AS$30,3,0))</f>
        <v/>
      </c>
      <c r="AD70" s="179" t="str">
        <f>IF(K70="","",VLOOKUP(F70,$AQ$4:$AS$30,2,0))</f>
        <v/>
      </c>
      <c r="AE70" s="179" t="str">
        <f>IF(K70="","",VLOOKUP(F70,$AQ$4:$AS$30,3,0))</f>
        <v/>
      </c>
      <c r="AF70" s="179" t="str">
        <f>IF(L70="","",VLOOKUP(G70,$AQ$4:$AS$30,2,0))</f>
        <v/>
      </c>
      <c r="AG70" s="179" t="str">
        <f>IF(L70="","",VLOOKUP(G70,$AQ$4:$AS$30,3,0))</f>
        <v/>
      </c>
      <c r="AH70" s="179" t="str">
        <f>IF(M70="","",VLOOKUP(H70,$AQ$4:$AS$30,2,0))</f>
        <v/>
      </c>
      <c r="AI70" s="179" t="str">
        <f>IF(M70="","",VLOOKUP(H70,$AQ$4:$AS$30,3,0))</f>
        <v/>
      </c>
      <c r="AK70" s="202">
        <f>IF(ISERROR(SUM(X70:AA70))=TRUE,"×",A70)</f>
        <v>48</v>
      </c>
      <c r="AM70" s="206"/>
      <c r="AN70" s="206"/>
      <c r="AO70" s="203"/>
      <c r="AP70" s="203"/>
      <c r="AQ70" s="203"/>
      <c r="AR70" s="203"/>
      <c r="AS70" s="203"/>
    </row>
    <row r="71" spans="1:45" ht="20.25" customHeight="1" x14ac:dyDescent="0.15">
      <c r="A71" s="15">
        <v>49</v>
      </c>
      <c r="B71" s="119" t="str">
        <f>IF(基本データ入力!L52="","",基本データ入力!L52)</f>
        <v/>
      </c>
      <c r="C71" s="116" t="str">
        <f>IF('処理用（範囲指定してますさわらないようにお願いします）'!$G50="","",'処理用（範囲指定してますさわらないようにお願いします）'!$G50)</f>
        <v/>
      </c>
      <c r="D71" s="120" t="str">
        <f>IF(基本データ入力!M52="","",基本データ入力!M52)</f>
        <v/>
      </c>
      <c r="E71" s="17"/>
      <c r="F71" s="16"/>
      <c r="G71" s="227"/>
      <c r="H71" s="228"/>
      <c r="I71" s="220"/>
      <c r="J71" s="18"/>
      <c r="K71" s="16"/>
      <c r="L71" s="227"/>
      <c r="M71" s="234"/>
      <c r="N71" s="220"/>
      <c r="O71" s="178"/>
      <c r="P71" s="178"/>
      <c r="Q71" s="178"/>
      <c r="R71" s="3">
        <f t="shared" si="7"/>
        <v>0</v>
      </c>
      <c r="S71" s="3">
        <f t="shared" si="8"/>
        <v>0</v>
      </c>
      <c r="T71" s="3">
        <f t="shared" si="9"/>
        <v>0</v>
      </c>
      <c r="U71" s="3">
        <f t="shared" si="10"/>
        <v>0</v>
      </c>
      <c r="V71" s="179">
        <f t="shared" si="11"/>
        <v>0</v>
      </c>
      <c r="W71" s="179">
        <f t="shared" si="12"/>
        <v>0</v>
      </c>
      <c r="X71" s="179" t="str">
        <f>IF(E71="","",VLOOKUP(E71+1000*$B71,IF($B71=1,$AT$5:$AT$24,$AU$5:$AU$24),1,0))</f>
        <v/>
      </c>
      <c r="Y71" s="179" t="str">
        <f>IF(F71="","",VLOOKUP(F71+1000*$B71,IF($B71=1,$AT$5:$AT$24,$AU$5:$AU$24),1,0))</f>
        <v/>
      </c>
      <c r="Z71" s="179" t="str">
        <f>IF(G71="","",VLOOKUP(G71+1000*$B71,IF($B71=1,$AT$5:$AT$24,$AU$5:$AU$24),1,0))</f>
        <v/>
      </c>
      <c r="AA71" s="179" t="str">
        <f>IF(H71="","",VLOOKUP(H71+1000*$B71,IF($B71=1,$AT$5:$AT$24,$AU$5:$AU$24),1,0))</f>
        <v/>
      </c>
      <c r="AB71" s="179" t="str">
        <f>IF(J71="","",VLOOKUP(E71,$AQ$4:$AS$30,2,0))</f>
        <v/>
      </c>
      <c r="AC71" s="179" t="str">
        <f>IF(J71="","",VLOOKUP(E71,$AQ$4:$AS$30,3,0))</f>
        <v/>
      </c>
      <c r="AD71" s="179" t="str">
        <f>IF(K71="","",VLOOKUP(F71,$AQ$4:$AS$30,2,0))</f>
        <v/>
      </c>
      <c r="AE71" s="179" t="str">
        <f>IF(K71="","",VLOOKUP(F71,$AQ$4:$AS$30,3,0))</f>
        <v/>
      </c>
      <c r="AF71" s="179" t="str">
        <f>IF(L71="","",VLOOKUP(G71,$AQ$4:$AS$30,2,0))</f>
        <v/>
      </c>
      <c r="AG71" s="179" t="str">
        <f>IF(L71="","",VLOOKUP(G71,$AQ$4:$AS$30,3,0))</f>
        <v/>
      </c>
      <c r="AH71" s="179" t="str">
        <f>IF(M71="","",VLOOKUP(H71,$AQ$4:$AS$30,2,0))</f>
        <v/>
      </c>
      <c r="AI71" s="179" t="str">
        <f>IF(M71="","",VLOOKUP(H71,$AQ$4:$AS$30,3,0))</f>
        <v/>
      </c>
      <c r="AK71" s="202">
        <f>IF(ISERROR(SUM(X71:AA71))=TRUE,"×",A71)</f>
        <v>49</v>
      </c>
      <c r="AM71" s="206"/>
      <c r="AN71" s="206"/>
      <c r="AO71" s="203"/>
      <c r="AP71" s="203"/>
      <c r="AQ71" s="203"/>
      <c r="AR71" s="203"/>
      <c r="AS71" s="203"/>
    </row>
    <row r="72" spans="1:45" ht="20.25" customHeight="1" x14ac:dyDescent="0.15">
      <c r="A72" s="15">
        <v>50</v>
      </c>
      <c r="B72" s="119" t="str">
        <f>IF(基本データ入力!L53="","",基本データ入力!L53)</f>
        <v/>
      </c>
      <c r="C72" s="116" t="str">
        <f>IF('処理用（範囲指定してますさわらないようにお願いします）'!$G51="","",'処理用（範囲指定してますさわらないようにお願いします）'!$G51)</f>
        <v/>
      </c>
      <c r="D72" s="120" t="str">
        <f>IF(基本データ入力!M53="","",基本データ入力!M53)</f>
        <v/>
      </c>
      <c r="E72" s="17"/>
      <c r="F72" s="16"/>
      <c r="G72" s="227"/>
      <c r="H72" s="228"/>
      <c r="I72" s="220"/>
      <c r="J72" s="18"/>
      <c r="K72" s="16"/>
      <c r="L72" s="227"/>
      <c r="M72" s="234"/>
      <c r="N72" s="220"/>
      <c r="O72" s="178"/>
      <c r="P72" s="178"/>
      <c r="Q72" s="178"/>
      <c r="R72" s="3">
        <f t="shared" si="7"/>
        <v>0</v>
      </c>
      <c r="S72" s="3">
        <f t="shared" si="8"/>
        <v>0</v>
      </c>
      <c r="T72" s="3">
        <f t="shared" si="9"/>
        <v>0</v>
      </c>
      <c r="U72" s="3">
        <f t="shared" si="10"/>
        <v>0</v>
      </c>
      <c r="V72" s="179">
        <f t="shared" si="11"/>
        <v>0</v>
      </c>
      <c r="W72" s="179">
        <f t="shared" si="12"/>
        <v>0</v>
      </c>
      <c r="X72" s="179" t="str">
        <f>IF(E72="","",VLOOKUP(E72+1000*$B72,IF($B72=1,$AT$5:$AT$24,$AU$5:$AU$24),1,0))</f>
        <v/>
      </c>
      <c r="Y72" s="179" t="str">
        <f>IF(F72="","",VLOOKUP(F72+1000*$B72,IF($B72=1,$AT$5:$AT$24,$AU$5:$AU$24),1,0))</f>
        <v/>
      </c>
      <c r="Z72" s="179" t="str">
        <f>IF(G72="","",VLOOKUP(G72+1000*$B72,IF($B72=1,$AT$5:$AT$24,$AU$5:$AU$24),1,0))</f>
        <v/>
      </c>
      <c r="AA72" s="179" t="str">
        <f>IF(H72="","",VLOOKUP(H72+1000*$B72,IF($B72=1,$AT$5:$AT$24,$AU$5:$AU$24),1,0))</f>
        <v/>
      </c>
      <c r="AB72" s="179" t="str">
        <f>IF(J72="","",VLOOKUP(E72,$AQ$4:$AS$30,2,0))</f>
        <v/>
      </c>
      <c r="AC72" s="179" t="str">
        <f>IF(J72="","",VLOOKUP(E72,$AQ$4:$AS$30,3,0))</f>
        <v/>
      </c>
      <c r="AD72" s="179" t="str">
        <f>IF(K72="","",VLOOKUP(F72,$AQ$4:$AS$30,2,0))</f>
        <v/>
      </c>
      <c r="AE72" s="179" t="str">
        <f>IF(K72="","",VLOOKUP(F72,$AQ$4:$AS$30,3,0))</f>
        <v/>
      </c>
      <c r="AF72" s="179" t="str">
        <f>IF(L72="","",VLOOKUP(G72,$AQ$4:$AS$30,2,0))</f>
        <v/>
      </c>
      <c r="AG72" s="179" t="str">
        <f>IF(L72="","",VLOOKUP(G72,$AQ$4:$AS$30,3,0))</f>
        <v/>
      </c>
      <c r="AH72" s="179" t="str">
        <f>IF(M72="","",VLOOKUP(H72,$AQ$4:$AS$30,2,0))</f>
        <v/>
      </c>
      <c r="AI72" s="179" t="str">
        <f>IF(M72="","",VLOOKUP(H72,$AQ$4:$AS$30,3,0))</f>
        <v/>
      </c>
      <c r="AK72" s="202">
        <f>IF(ISERROR(SUM(X72:AA72))=TRUE,"×",A72)</f>
        <v>50</v>
      </c>
      <c r="AM72" s="206"/>
      <c r="AN72" s="206"/>
      <c r="AO72" s="203"/>
      <c r="AP72" s="203"/>
      <c r="AQ72" s="203"/>
      <c r="AR72" s="203"/>
      <c r="AS72" s="203"/>
    </row>
    <row r="73" spans="1:45" ht="20.25" customHeight="1" x14ac:dyDescent="0.15">
      <c r="A73" s="15">
        <v>51</v>
      </c>
      <c r="B73" s="119" t="str">
        <f>IF(基本データ入力!L54="","",基本データ入力!L54)</f>
        <v/>
      </c>
      <c r="C73" s="116" t="str">
        <f>IF('処理用（範囲指定してますさわらないようにお願いします）'!$G52="","",'処理用（範囲指定してますさわらないようにお願いします）'!$G52)</f>
        <v/>
      </c>
      <c r="D73" s="120" t="str">
        <f>IF(基本データ入力!M54="","",基本データ入力!M54)</f>
        <v/>
      </c>
      <c r="E73" s="17"/>
      <c r="F73" s="16"/>
      <c r="G73" s="227"/>
      <c r="H73" s="228"/>
      <c r="I73" s="220"/>
      <c r="J73" s="18"/>
      <c r="K73" s="16"/>
      <c r="L73" s="227"/>
      <c r="M73" s="234"/>
      <c r="N73" s="220"/>
      <c r="O73" s="178"/>
      <c r="P73" s="178"/>
      <c r="Q73" s="178"/>
      <c r="R73" s="3">
        <f t="shared" si="7"/>
        <v>0</v>
      </c>
      <c r="S73" s="3">
        <f t="shared" si="8"/>
        <v>0</v>
      </c>
      <c r="T73" s="3">
        <f t="shared" si="9"/>
        <v>0</v>
      </c>
      <c r="U73" s="3">
        <f t="shared" si="10"/>
        <v>0</v>
      </c>
      <c r="V73" s="179">
        <f t="shared" si="11"/>
        <v>0</v>
      </c>
      <c r="W73" s="179">
        <f t="shared" si="12"/>
        <v>0</v>
      </c>
      <c r="X73" s="179" t="str">
        <f>IF(E73="","",VLOOKUP(E73+1000*$B73,IF($B73=1,$AT$5:$AT$24,$AU$5:$AU$24),1,0))</f>
        <v/>
      </c>
      <c r="Y73" s="179" t="str">
        <f>IF(F73="","",VLOOKUP(F73+1000*$B73,IF($B73=1,$AT$5:$AT$24,$AU$5:$AU$24),1,0))</f>
        <v/>
      </c>
      <c r="Z73" s="179" t="str">
        <f>IF(G73="","",VLOOKUP(G73+1000*$B73,IF($B73=1,$AT$5:$AT$24,$AU$5:$AU$24),1,0))</f>
        <v/>
      </c>
      <c r="AA73" s="179" t="str">
        <f>IF(H73="","",VLOOKUP(H73+1000*$B73,IF($B73=1,$AT$5:$AT$24,$AU$5:$AU$24),1,0))</f>
        <v/>
      </c>
      <c r="AB73" s="179" t="str">
        <f>IF(J73="","",VLOOKUP(E73,$AQ$4:$AS$30,2,0))</f>
        <v/>
      </c>
      <c r="AC73" s="179" t="str">
        <f>IF(J73="","",VLOOKUP(E73,$AQ$4:$AS$30,3,0))</f>
        <v/>
      </c>
      <c r="AD73" s="179" t="str">
        <f>IF(K73="","",VLOOKUP(F73,$AQ$4:$AS$30,2,0))</f>
        <v/>
      </c>
      <c r="AE73" s="179" t="str">
        <f>IF(K73="","",VLOOKUP(F73,$AQ$4:$AS$30,3,0))</f>
        <v/>
      </c>
      <c r="AF73" s="179" t="str">
        <f>IF(L73="","",VLOOKUP(G73,$AQ$4:$AS$30,2,0))</f>
        <v/>
      </c>
      <c r="AG73" s="179" t="str">
        <f>IF(L73="","",VLOOKUP(G73,$AQ$4:$AS$30,3,0))</f>
        <v/>
      </c>
      <c r="AH73" s="179" t="str">
        <f>IF(M73="","",VLOOKUP(H73,$AQ$4:$AS$30,2,0))</f>
        <v/>
      </c>
      <c r="AI73" s="179" t="str">
        <f>IF(M73="","",VLOOKUP(H73,$AQ$4:$AS$30,3,0))</f>
        <v/>
      </c>
      <c r="AK73" s="202">
        <f>IF(ISERROR(SUM(X73:AA73))=TRUE,"×",A73)</f>
        <v>51</v>
      </c>
      <c r="AM73" s="206"/>
      <c r="AN73" s="206"/>
      <c r="AO73" s="203"/>
      <c r="AP73" s="203"/>
      <c r="AQ73" s="203"/>
      <c r="AR73" s="203"/>
      <c r="AS73" s="203"/>
    </row>
    <row r="74" spans="1:45" ht="20.25" customHeight="1" x14ac:dyDescent="0.15">
      <c r="A74" s="15">
        <v>52</v>
      </c>
      <c r="B74" s="119" t="str">
        <f>IF(基本データ入力!L55="","",基本データ入力!L55)</f>
        <v/>
      </c>
      <c r="C74" s="116" t="str">
        <f>IF('処理用（範囲指定してますさわらないようにお願いします）'!$G53="","",'処理用（範囲指定してますさわらないようにお願いします）'!$G53)</f>
        <v/>
      </c>
      <c r="D74" s="120" t="str">
        <f>IF(基本データ入力!M55="","",基本データ入力!M55)</f>
        <v/>
      </c>
      <c r="E74" s="17"/>
      <c r="F74" s="16"/>
      <c r="G74" s="227"/>
      <c r="H74" s="228"/>
      <c r="I74" s="220"/>
      <c r="J74" s="18"/>
      <c r="K74" s="16"/>
      <c r="L74" s="227"/>
      <c r="M74" s="234"/>
      <c r="N74" s="220"/>
      <c r="O74" s="178"/>
      <c r="P74" s="178"/>
      <c r="Q74" s="178"/>
      <c r="R74" s="3">
        <f t="shared" si="7"/>
        <v>0</v>
      </c>
      <c r="S74" s="3">
        <f t="shared" si="8"/>
        <v>0</v>
      </c>
      <c r="T74" s="3">
        <f t="shared" si="9"/>
        <v>0</v>
      </c>
      <c r="U74" s="3">
        <f t="shared" si="10"/>
        <v>0</v>
      </c>
      <c r="V74" s="179">
        <f t="shared" si="11"/>
        <v>0</v>
      </c>
      <c r="W74" s="179">
        <f t="shared" si="12"/>
        <v>0</v>
      </c>
      <c r="X74" s="179" t="str">
        <f>IF(E74="","",VLOOKUP(E74+1000*$B74,IF($B74=1,$AT$5:$AT$24,$AU$5:$AU$24),1,0))</f>
        <v/>
      </c>
      <c r="Y74" s="179" t="str">
        <f>IF(F74="","",VLOOKUP(F74+1000*$B74,IF($B74=1,$AT$5:$AT$24,$AU$5:$AU$24),1,0))</f>
        <v/>
      </c>
      <c r="Z74" s="179" t="str">
        <f>IF(G74="","",VLOOKUP(G74+1000*$B74,IF($B74=1,$AT$5:$AT$24,$AU$5:$AU$24),1,0))</f>
        <v/>
      </c>
      <c r="AA74" s="179" t="str">
        <f>IF(H74="","",VLOOKUP(H74+1000*$B74,IF($B74=1,$AT$5:$AT$24,$AU$5:$AU$24),1,0))</f>
        <v/>
      </c>
      <c r="AB74" s="179" t="str">
        <f>IF(J74="","",VLOOKUP(E74,$AQ$4:$AS$30,2,0))</f>
        <v/>
      </c>
      <c r="AC74" s="179" t="str">
        <f>IF(J74="","",VLOOKUP(E74,$AQ$4:$AS$30,3,0))</f>
        <v/>
      </c>
      <c r="AD74" s="179" t="str">
        <f>IF(K74="","",VLOOKUP(F74,$AQ$4:$AS$30,2,0))</f>
        <v/>
      </c>
      <c r="AE74" s="179" t="str">
        <f>IF(K74="","",VLOOKUP(F74,$AQ$4:$AS$30,3,0))</f>
        <v/>
      </c>
      <c r="AF74" s="179" t="str">
        <f>IF(L74="","",VLOOKUP(G74,$AQ$4:$AS$30,2,0))</f>
        <v/>
      </c>
      <c r="AG74" s="179" t="str">
        <f>IF(L74="","",VLOOKUP(G74,$AQ$4:$AS$30,3,0))</f>
        <v/>
      </c>
      <c r="AH74" s="179" t="str">
        <f>IF(M74="","",VLOOKUP(H74,$AQ$4:$AS$30,2,0))</f>
        <v/>
      </c>
      <c r="AI74" s="179" t="str">
        <f>IF(M74="","",VLOOKUP(H74,$AQ$4:$AS$30,3,0))</f>
        <v/>
      </c>
      <c r="AK74" s="202">
        <f>IF(ISERROR(SUM(X74:AA74))=TRUE,"×",A74)</f>
        <v>52</v>
      </c>
      <c r="AM74" s="206"/>
      <c r="AN74" s="206"/>
      <c r="AO74" s="203"/>
      <c r="AP74" s="203"/>
      <c r="AQ74" s="203"/>
      <c r="AR74" s="203"/>
      <c r="AS74" s="203"/>
    </row>
    <row r="75" spans="1:45" ht="20.25" customHeight="1" x14ac:dyDescent="0.15">
      <c r="A75" s="15">
        <v>53</v>
      </c>
      <c r="B75" s="119" t="str">
        <f>IF(基本データ入力!L56="","",基本データ入力!L56)</f>
        <v/>
      </c>
      <c r="C75" s="116" t="str">
        <f>IF('処理用（範囲指定してますさわらないようにお願いします）'!$G54="","",'処理用（範囲指定してますさわらないようにお願いします）'!$G54)</f>
        <v/>
      </c>
      <c r="D75" s="120" t="str">
        <f>IF(基本データ入力!M56="","",基本データ入力!M56)</f>
        <v/>
      </c>
      <c r="E75" s="17"/>
      <c r="F75" s="16"/>
      <c r="G75" s="227"/>
      <c r="H75" s="228"/>
      <c r="I75" s="220"/>
      <c r="J75" s="18"/>
      <c r="K75" s="16"/>
      <c r="L75" s="227"/>
      <c r="M75" s="234"/>
      <c r="N75" s="220"/>
      <c r="O75" s="178"/>
      <c r="P75" s="178"/>
      <c r="Q75" s="178"/>
      <c r="R75" s="3">
        <f t="shared" si="7"/>
        <v>0</v>
      </c>
      <c r="S75" s="3">
        <f t="shared" si="8"/>
        <v>0</v>
      </c>
      <c r="T75" s="3">
        <f t="shared" si="9"/>
        <v>0</v>
      </c>
      <c r="U75" s="3">
        <f t="shared" si="10"/>
        <v>0</v>
      </c>
      <c r="V75" s="179">
        <f t="shared" si="11"/>
        <v>0</v>
      </c>
      <c r="W75" s="179">
        <f t="shared" si="12"/>
        <v>0</v>
      </c>
      <c r="X75" s="179" t="str">
        <f>IF(E75="","",VLOOKUP(E75+1000*$B75,IF($B75=1,$AT$5:$AT$24,$AU$5:$AU$24),1,0))</f>
        <v/>
      </c>
      <c r="Y75" s="179" t="str">
        <f>IF(F75="","",VLOOKUP(F75+1000*$B75,IF($B75=1,$AT$5:$AT$24,$AU$5:$AU$24),1,0))</f>
        <v/>
      </c>
      <c r="Z75" s="179" t="str">
        <f>IF(G75="","",VLOOKUP(G75+1000*$B75,IF($B75=1,$AT$5:$AT$24,$AU$5:$AU$24),1,0))</f>
        <v/>
      </c>
      <c r="AA75" s="179" t="str">
        <f>IF(H75="","",VLOOKUP(H75+1000*$B75,IF($B75=1,$AT$5:$AT$24,$AU$5:$AU$24),1,0))</f>
        <v/>
      </c>
      <c r="AB75" s="179" t="str">
        <f>IF(J75="","",VLOOKUP(E75,$AQ$4:$AS$30,2,0))</f>
        <v/>
      </c>
      <c r="AC75" s="179" t="str">
        <f>IF(J75="","",VLOOKUP(E75,$AQ$4:$AS$30,3,0))</f>
        <v/>
      </c>
      <c r="AD75" s="179" t="str">
        <f>IF(K75="","",VLOOKUP(F75,$AQ$4:$AS$30,2,0))</f>
        <v/>
      </c>
      <c r="AE75" s="179" t="str">
        <f>IF(K75="","",VLOOKUP(F75,$AQ$4:$AS$30,3,0))</f>
        <v/>
      </c>
      <c r="AF75" s="179" t="str">
        <f>IF(L75="","",VLOOKUP(G75,$AQ$4:$AS$30,2,0))</f>
        <v/>
      </c>
      <c r="AG75" s="179" t="str">
        <f>IF(L75="","",VLOOKUP(G75,$AQ$4:$AS$30,3,0))</f>
        <v/>
      </c>
      <c r="AH75" s="179" t="str">
        <f>IF(M75="","",VLOOKUP(H75,$AQ$4:$AS$30,2,0))</f>
        <v/>
      </c>
      <c r="AI75" s="179" t="str">
        <f>IF(M75="","",VLOOKUP(H75,$AQ$4:$AS$30,3,0))</f>
        <v/>
      </c>
      <c r="AK75" s="202">
        <f>IF(ISERROR(SUM(X75:AA75))=TRUE,"×",A75)</f>
        <v>53</v>
      </c>
      <c r="AM75" s="206"/>
      <c r="AN75" s="206"/>
      <c r="AO75" s="203"/>
      <c r="AP75" s="203"/>
      <c r="AQ75" s="203"/>
      <c r="AR75" s="203"/>
      <c r="AS75" s="203"/>
    </row>
    <row r="76" spans="1:45" ht="20.25" customHeight="1" x14ac:dyDescent="0.15">
      <c r="A76" s="15">
        <v>54</v>
      </c>
      <c r="B76" s="119" t="str">
        <f>IF(基本データ入力!L57="","",基本データ入力!L57)</f>
        <v/>
      </c>
      <c r="C76" s="116" t="str">
        <f>IF('処理用（範囲指定してますさわらないようにお願いします）'!$G55="","",'処理用（範囲指定してますさわらないようにお願いします）'!$G55)</f>
        <v/>
      </c>
      <c r="D76" s="120" t="str">
        <f>IF(基本データ入力!M57="","",基本データ入力!M57)</f>
        <v/>
      </c>
      <c r="E76" s="17"/>
      <c r="F76" s="16"/>
      <c r="G76" s="227"/>
      <c r="H76" s="228"/>
      <c r="I76" s="220"/>
      <c r="J76" s="18"/>
      <c r="K76" s="16"/>
      <c r="L76" s="227"/>
      <c r="M76" s="234"/>
      <c r="N76" s="220"/>
      <c r="O76" s="178"/>
      <c r="P76" s="178"/>
      <c r="Q76" s="178"/>
      <c r="R76" s="3">
        <f t="shared" si="7"/>
        <v>0</v>
      </c>
      <c r="S76" s="3">
        <f t="shared" si="8"/>
        <v>0</v>
      </c>
      <c r="T76" s="3">
        <f t="shared" si="9"/>
        <v>0</v>
      </c>
      <c r="U76" s="3">
        <f t="shared" si="10"/>
        <v>0</v>
      </c>
      <c r="V76" s="179">
        <f t="shared" si="11"/>
        <v>0</v>
      </c>
      <c r="W76" s="179">
        <f t="shared" si="12"/>
        <v>0</v>
      </c>
      <c r="X76" s="179" t="str">
        <f>IF(E76="","",VLOOKUP(E76+1000*$B76,IF($B76=1,$AT$5:$AT$24,$AU$5:$AU$24),1,0))</f>
        <v/>
      </c>
      <c r="Y76" s="179" t="str">
        <f>IF(F76="","",VLOOKUP(F76+1000*$B76,IF($B76=1,$AT$5:$AT$24,$AU$5:$AU$24),1,0))</f>
        <v/>
      </c>
      <c r="Z76" s="179" t="str">
        <f>IF(G76="","",VLOOKUP(G76+1000*$B76,IF($B76=1,$AT$5:$AT$24,$AU$5:$AU$24),1,0))</f>
        <v/>
      </c>
      <c r="AA76" s="179" t="str">
        <f>IF(H76="","",VLOOKUP(H76+1000*$B76,IF($B76=1,$AT$5:$AT$24,$AU$5:$AU$24),1,0))</f>
        <v/>
      </c>
      <c r="AB76" s="179" t="str">
        <f>IF(J76="","",VLOOKUP(E76,$AQ$4:$AS$30,2,0))</f>
        <v/>
      </c>
      <c r="AC76" s="179" t="str">
        <f>IF(J76="","",VLOOKUP(E76,$AQ$4:$AS$30,3,0))</f>
        <v/>
      </c>
      <c r="AD76" s="179" t="str">
        <f>IF(K76="","",VLOOKUP(F76,$AQ$4:$AS$30,2,0))</f>
        <v/>
      </c>
      <c r="AE76" s="179" t="str">
        <f>IF(K76="","",VLOOKUP(F76,$AQ$4:$AS$30,3,0))</f>
        <v/>
      </c>
      <c r="AF76" s="179" t="str">
        <f>IF(L76="","",VLOOKUP(G76,$AQ$4:$AS$30,2,0))</f>
        <v/>
      </c>
      <c r="AG76" s="179" t="str">
        <f>IF(L76="","",VLOOKUP(G76,$AQ$4:$AS$30,3,0))</f>
        <v/>
      </c>
      <c r="AH76" s="179" t="str">
        <f>IF(M76="","",VLOOKUP(H76,$AQ$4:$AS$30,2,0))</f>
        <v/>
      </c>
      <c r="AI76" s="179" t="str">
        <f>IF(M76="","",VLOOKUP(H76,$AQ$4:$AS$30,3,0))</f>
        <v/>
      </c>
      <c r="AK76" s="202">
        <f>IF(ISERROR(SUM(X76:AA76))=TRUE,"×",A76)</f>
        <v>54</v>
      </c>
      <c r="AM76" s="206"/>
      <c r="AN76" s="206"/>
      <c r="AO76" s="203"/>
      <c r="AP76" s="203"/>
      <c r="AQ76" s="203"/>
      <c r="AR76" s="203"/>
      <c r="AS76" s="203"/>
    </row>
    <row r="77" spans="1:45" ht="20.25" customHeight="1" x14ac:dyDescent="0.15">
      <c r="A77" s="15">
        <v>55</v>
      </c>
      <c r="B77" s="119" t="str">
        <f>IF(基本データ入力!L58="","",基本データ入力!L58)</f>
        <v/>
      </c>
      <c r="C77" s="116" t="str">
        <f>IF('処理用（範囲指定してますさわらないようにお願いします）'!$G56="","",'処理用（範囲指定してますさわらないようにお願いします）'!$G56)</f>
        <v/>
      </c>
      <c r="D77" s="120" t="str">
        <f>IF(基本データ入力!M58="","",基本データ入力!M58)</f>
        <v/>
      </c>
      <c r="E77" s="17"/>
      <c r="F77" s="16"/>
      <c r="G77" s="227"/>
      <c r="H77" s="228"/>
      <c r="I77" s="220"/>
      <c r="J77" s="18"/>
      <c r="K77" s="16"/>
      <c r="L77" s="227"/>
      <c r="M77" s="234"/>
      <c r="N77" s="220"/>
      <c r="O77" s="178"/>
      <c r="P77" s="178"/>
      <c r="Q77" s="178"/>
      <c r="R77" s="3">
        <f t="shared" si="7"/>
        <v>0</v>
      </c>
      <c r="S77" s="3">
        <f t="shared" si="8"/>
        <v>0</v>
      </c>
      <c r="T77" s="3">
        <f t="shared" si="9"/>
        <v>0</v>
      </c>
      <c r="U77" s="3">
        <f t="shared" si="10"/>
        <v>0</v>
      </c>
      <c r="V77" s="179">
        <f t="shared" si="11"/>
        <v>0</v>
      </c>
      <c r="W77" s="179">
        <f t="shared" si="12"/>
        <v>0</v>
      </c>
      <c r="X77" s="179" t="str">
        <f>IF(E77="","",VLOOKUP(E77+1000*$B77,IF($B77=1,$AT$5:$AT$24,$AU$5:$AU$24),1,0))</f>
        <v/>
      </c>
      <c r="Y77" s="179" t="str">
        <f>IF(F77="","",VLOOKUP(F77+1000*$B77,IF($B77=1,$AT$5:$AT$24,$AU$5:$AU$24),1,0))</f>
        <v/>
      </c>
      <c r="Z77" s="179" t="str">
        <f>IF(G77="","",VLOOKUP(G77+1000*$B77,IF($B77=1,$AT$5:$AT$24,$AU$5:$AU$24),1,0))</f>
        <v/>
      </c>
      <c r="AA77" s="179" t="str">
        <f>IF(H77="","",VLOOKUP(H77+1000*$B77,IF($B77=1,$AT$5:$AT$24,$AU$5:$AU$24),1,0))</f>
        <v/>
      </c>
      <c r="AB77" s="179" t="str">
        <f>IF(J77="","",VLOOKUP(E77,$AQ$4:$AS$30,2,0))</f>
        <v/>
      </c>
      <c r="AC77" s="179" t="str">
        <f>IF(J77="","",VLOOKUP(E77,$AQ$4:$AS$30,3,0))</f>
        <v/>
      </c>
      <c r="AD77" s="179" t="str">
        <f>IF(K77="","",VLOOKUP(F77,$AQ$4:$AS$30,2,0))</f>
        <v/>
      </c>
      <c r="AE77" s="179" t="str">
        <f>IF(K77="","",VLOOKUP(F77,$AQ$4:$AS$30,3,0))</f>
        <v/>
      </c>
      <c r="AF77" s="179" t="str">
        <f>IF(L77="","",VLOOKUP(G77,$AQ$4:$AS$30,2,0))</f>
        <v/>
      </c>
      <c r="AG77" s="179" t="str">
        <f>IF(L77="","",VLOOKUP(G77,$AQ$4:$AS$30,3,0))</f>
        <v/>
      </c>
      <c r="AH77" s="179" t="str">
        <f>IF(M77="","",VLOOKUP(H77,$AQ$4:$AS$30,2,0))</f>
        <v/>
      </c>
      <c r="AI77" s="179" t="str">
        <f>IF(M77="","",VLOOKUP(H77,$AQ$4:$AS$30,3,0))</f>
        <v/>
      </c>
      <c r="AK77" s="202">
        <f>IF(ISERROR(SUM(X77:AA77))=TRUE,"×",A77)</f>
        <v>55</v>
      </c>
      <c r="AM77" s="206"/>
      <c r="AN77" s="206"/>
      <c r="AO77" s="203"/>
      <c r="AP77" s="203"/>
      <c r="AQ77" s="203"/>
      <c r="AR77" s="203"/>
      <c r="AS77" s="203"/>
    </row>
    <row r="78" spans="1:45" ht="20.25" customHeight="1" x14ac:dyDescent="0.15">
      <c r="A78" s="15">
        <v>56</v>
      </c>
      <c r="B78" s="119" t="str">
        <f>IF(基本データ入力!L59="","",基本データ入力!L59)</f>
        <v/>
      </c>
      <c r="C78" s="116" t="str">
        <f>IF('処理用（範囲指定してますさわらないようにお願いします）'!$G57="","",'処理用（範囲指定してますさわらないようにお願いします）'!$G57)</f>
        <v/>
      </c>
      <c r="D78" s="120" t="str">
        <f>IF(基本データ入力!M59="","",基本データ入力!M59)</f>
        <v/>
      </c>
      <c r="E78" s="17"/>
      <c r="F78" s="16"/>
      <c r="G78" s="227"/>
      <c r="H78" s="228"/>
      <c r="I78" s="220"/>
      <c r="J78" s="18"/>
      <c r="K78" s="16"/>
      <c r="L78" s="227"/>
      <c r="M78" s="234"/>
      <c r="N78" s="220"/>
      <c r="O78" s="178"/>
      <c r="P78" s="178"/>
      <c r="Q78" s="178"/>
      <c r="R78" s="3">
        <f t="shared" si="7"/>
        <v>0</v>
      </c>
      <c r="S78" s="3">
        <f t="shared" si="8"/>
        <v>0</v>
      </c>
      <c r="T78" s="3">
        <f t="shared" si="9"/>
        <v>0</v>
      </c>
      <c r="U78" s="3">
        <f t="shared" si="10"/>
        <v>0</v>
      </c>
      <c r="V78" s="179">
        <f t="shared" si="11"/>
        <v>0</v>
      </c>
      <c r="W78" s="179">
        <f t="shared" si="12"/>
        <v>0</v>
      </c>
      <c r="X78" s="179" t="str">
        <f>IF(E78="","",VLOOKUP(E78+1000*$B78,IF($B78=1,$AT$5:$AT$24,$AU$5:$AU$24),1,0))</f>
        <v/>
      </c>
      <c r="Y78" s="179" t="str">
        <f>IF(F78="","",VLOOKUP(F78+1000*$B78,IF($B78=1,$AT$5:$AT$24,$AU$5:$AU$24),1,0))</f>
        <v/>
      </c>
      <c r="Z78" s="179" t="str">
        <f>IF(G78="","",VLOOKUP(G78+1000*$B78,IF($B78=1,$AT$5:$AT$24,$AU$5:$AU$24),1,0))</f>
        <v/>
      </c>
      <c r="AA78" s="179" t="str">
        <f>IF(H78="","",VLOOKUP(H78+1000*$B78,IF($B78=1,$AT$5:$AT$24,$AU$5:$AU$24),1,0))</f>
        <v/>
      </c>
      <c r="AB78" s="179" t="str">
        <f>IF(J78="","",VLOOKUP(E78,$AQ$4:$AS$30,2,0))</f>
        <v/>
      </c>
      <c r="AC78" s="179" t="str">
        <f>IF(J78="","",VLOOKUP(E78,$AQ$4:$AS$30,3,0))</f>
        <v/>
      </c>
      <c r="AD78" s="179" t="str">
        <f>IF(K78="","",VLOOKUP(F78,$AQ$4:$AS$30,2,0))</f>
        <v/>
      </c>
      <c r="AE78" s="179" t="str">
        <f>IF(K78="","",VLOOKUP(F78,$AQ$4:$AS$30,3,0))</f>
        <v/>
      </c>
      <c r="AF78" s="179" t="str">
        <f>IF(L78="","",VLOOKUP(G78,$AQ$4:$AS$30,2,0))</f>
        <v/>
      </c>
      <c r="AG78" s="179" t="str">
        <f>IF(L78="","",VLOOKUP(G78,$AQ$4:$AS$30,3,0))</f>
        <v/>
      </c>
      <c r="AH78" s="179" t="str">
        <f>IF(M78="","",VLOOKUP(H78,$AQ$4:$AS$30,2,0))</f>
        <v/>
      </c>
      <c r="AI78" s="179" t="str">
        <f>IF(M78="","",VLOOKUP(H78,$AQ$4:$AS$30,3,0))</f>
        <v/>
      </c>
      <c r="AK78" s="202">
        <f>IF(ISERROR(SUM(X78:AA78))=TRUE,"×",A78)</f>
        <v>56</v>
      </c>
      <c r="AM78" s="206"/>
      <c r="AN78" s="206"/>
      <c r="AO78" s="203"/>
      <c r="AP78" s="203"/>
      <c r="AQ78" s="203"/>
      <c r="AR78" s="203"/>
      <c r="AS78" s="203"/>
    </row>
    <row r="79" spans="1:45" ht="20.25" customHeight="1" x14ac:dyDescent="0.15">
      <c r="A79" s="15">
        <v>57</v>
      </c>
      <c r="B79" s="119" t="str">
        <f>IF(基本データ入力!L60="","",基本データ入力!L60)</f>
        <v/>
      </c>
      <c r="C79" s="116" t="str">
        <f>IF('処理用（範囲指定してますさわらないようにお願いします）'!$G58="","",'処理用（範囲指定してますさわらないようにお願いします）'!$G58)</f>
        <v/>
      </c>
      <c r="D79" s="120" t="str">
        <f>IF(基本データ入力!M60="","",基本データ入力!M60)</f>
        <v/>
      </c>
      <c r="E79" s="17"/>
      <c r="F79" s="16"/>
      <c r="G79" s="227"/>
      <c r="H79" s="228"/>
      <c r="I79" s="220"/>
      <c r="J79" s="18"/>
      <c r="K79" s="16"/>
      <c r="L79" s="227"/>
      <c r="M79" s="234"/>
      <c r="N79" s="220"/>
      <c r="O79" s="178"/>
      <c r="P79" s="178"/>
      <c r="Q79" s="178"/>
      <c r="R79" s="3">
        <f t="shared" si="7"/>
        <v>0</v>
      </c>
      <c r="S79" s="3">
        <f t="shared" si="8"/>
        <v>0</v>
      </c>
      <c r="T79" s="3">
        <f t="shared" si="9"/>
        <v>0</v>
      </c>
      <c r="U79" s="3">
        <f t="shared" si="10"/>
        <v>0</v>
      </c>
      <c r="V79" s="179">
        <f t="shared" si="11"/>
        <v>0</v>
      </c>
      <c r="W79" s="179">
        <f t="shared" si="12"/>
        <v>0</v>
      </c>
      <c r="X79" s="179" t="str">
        <f>IF(E79="","",VLOOKUP(E79+1000*$B79,IF($B79=1,$AT$5:$AT$24,$AU$5:$AU$24),1,0))</f>
        <v/>
      </c>
      <c r="Y79" s="179" t="str">
        <f>IF(F79="","",VLOOKUP(F79+1000*$B79,IF($B79=1,$AT$5:$AT$24,$AU$5:$AU$24),1,0))</f>
        <v/>
      </c>
      <c r="Z79" s="179" t="str">
        <f>IF(G79="","",VLOOKUP(G79+1000*$B79,IF($B79=1,$AT$5:$AT$24,$AU$5:$AU$24),1,0))</f>
        <v/>
      </c>
      <c r="AA79" s="179" t="str">
        <f>IF(H79="","",VLOOKUP(H79+1000*$B79,IF($B79=1,$AT$5:$AT$24,$AU$5:$AU$24),1,0))</f>
        <v/>
      </c>
      <c r="AB79" s="179" t="str">
        <f>IF(J79="","",VLOOKUP(E79,$AQ$4:$AS$30,2,0))</f>
        <v/>
      </c>
      <c r="AC79" s="179" t="str">
        <f>IF(J79="","",VLOOKUP(E79,$AQ$4:$AS$30,3,0))</f>
        <v/>
      </c>
      <c r="AD79" s="179" t="str">
        <f>IF(K79="","",VLOOKUP(F79,$AQ$4:$AS$30,2,0))</f>
        <v/>
      </c>
      <c r="AE79" s="179" t="str">
        <f>IF(K79="","",VLOOKUP(F79,$AQ$4:$AS$30,3,0))</f>
        <v/>
      </c>
      <c r="AF79" s="179" t="str">
        <f>IF(L79="","",VLOOKUP(G79,$AQ$4:$AS$30,2,0))</f>
        <v/>
      </c>
      <c r="AG79" s="179" t="str">
        <f>IF(L79="","",VLOOKUP(G79,$AQ$4:$AS$30,3,0))</f>
        <v/>
      </c>
      <c r="AH79" s="179" t="str">
        <f>IF(M79="","",VLOOKUP(H79,$AQ$4:$AS$30,2,0))</f>
        <v/>
      </c>
      <c r="AI79" s="179" t="str">
        <f>IF(M79="","",VLOOKUP(H79,$AQ$4:$AS$30,3,0))</f>
        <v/>
      </c>
      <c r="AK79" s="202">
        <f>IF(ISERROR(SUM(X79:AA79))=TRUE,"×",A79)</f>
        <v>57</v>
      </c>
      <c r="AM79" s="206"/>
      <c r="AN79" s="206"/>
      <c r="AO79" s="203"/>
      <c r="AP79" s="203"/>
      <c r="AQ79" s="203"/>
      <c r="AR79" s="203"/>
      <c r="AS79" s="203"/>
    </row>
    <row r="80" spans="1:45" ht="20.25" customHeight="1" x14ac:dyDescent="0.15">
      <c r="A80" s="15">
        <v>58</v>
      </c>
      <c r="B80" s="119" t="str">
        <f>IF(基本データ入力!L61="","",基本データ入力!L61)</f>
        <v/>
      </c>
      <c r="C80" s="116" t="str">
        <f>IF('処理用（範囲指定してますさわらないようにお願いします）'!$G59="","",'処理用（範囲指定してますさわらないようにお願いします）'!$G59)</f>
        <v/>
      </c>
      <c r="D80" s="120" t="str">
        <f>IF(基本データ入力!M61="","",基本データ入力!M61)</f>
        <v/>
      </c>
      <c r="E80" s="17"/>
      <c r="F80" s="16"/>
      <c r="G80" s="227"/>
      <c r="H80" s="228"/>
      <c r="I80" s="220"/>
      <c r="J80" s="18"/>
      <c r="K80" s="16"/>
      <c r="L80" s="227"/>
      <c r="M80" s="234"/>
      <c r="N80" s="220"/>
      <c r="O80" s="178"/>
      <c r="P80" s="178"/>
      <c r="Q80" s="178"/>
      <c r="R80" s="3">
        <f t="shared" si="7"/>
        <v>0</v>
      </c>
      <c r="S80" s="3">
        <f t="shared" si="8"/>
        <v>0</v>
      </c>
      <c r="T80" s="3">
        <f t="shared" si="9"/>
        <v>0</v>
      </c>
      <c r="U80" s="3">
        <f t="shared" si="10"/>
        <v>0</v>
      </c>
      <c r="V80" s="179">
        <f t="shared" si="11"/>
        <v>0</v>
      </c>
      <c r="W80" s="179">
        <f t="shared" si="12"/>
        <v>0</v>
      </c>
      <c r="X80" s="179" t="str">
        <f>IF(E80="","",VLOOKUP(E80+1000*$B80,IF($B80=1,$AT$5:$AT$24,$AU$5:$AU$24),1,0))</f>
        <v/>
      </c>
      <c r="Y80" s="179" t="str">
        <f>IF(F80="","",VLOOKUP(F80+1000*$B80,IF($B80=1,$AT$5:$AT$24,$AU$5:$AU$24),1,0))</f>
        <v/>
      </c>
      <c r="Z80" s="179" t="str">
        <f>IF(G80="","",VLOOKUP(G80+1000*$B80,IF($B80=1,$AT$5:$AT$24,$AU$5:$AU$24),1,0))</f>
        <v/>
      </c>
      <c r="AA80" s="179" t="str">
        <f>IF(H80="","",VLOOKUP(H80+1000*$B80,IF($B80=1,$AT$5:$AT$24,$AU$5:$AU$24),1,0))</f>
        <v/>
      </c>
      <c r="AB80" s="179" t="str">
        <f>IF(J80="","",VLOOKUP(E80,$AQ$4:$AS$30,2,0))</f>
        <v/>
      </c>
      <c r="AC80" s="179" t="str">
        <f>IF(J80="","",VLOOKUP(E80,$AQ$4:$AS$30,3,0))</f>
        <v/>
      </c>
      <c r="AD80" s="179" t="str">
        <f>IF(K80="","",VLOOKUP(F80,$AQ$4:$AS$30,2,0))</f>
        <v/>
      </c>
      <c r="AE80" s="179" t="str">
        <f>IF(K80="","",VLOOKUP(F80,$AQ$4:$AS$30,3,0))</f>
        <v/>
      </c>
      <c r="AF80" s="179" t="str">
        <f>IF(L80="","",VLOOKUP(G80,$AQ$4:$AS$30,2,0))</f>
        <v/>
      </c>
      <c r="AG80" s="179" t="str">
        <f>IF(L80="","",VLOOKUP(G80,$AQ$4:$AS$30,3,0))</f>
        <v/>
      </c>
      <c r="AH80" s="179" t="str">
        <f>IF(M80="","",VLOOKUP(H80,$AQ$4:$AS$30,2,0))</f>
        <v/>
      </c>
      <c r="AI80" s="179" t="str">
        <f>IF(M80="","",VLOOKUP(H80,$AQ$4:$AS$30,3,0))</f>
        <v/>
      </c>
      <c r="AK80" s="202">
        <f>IF(ISERROR(SUM(X80:AA80))=TRUE,"×",A80)</f>
        <v>58</v>
      </c>
      <c r="AM80" s="206"/>
      <c r="AN80" s="206"/>
      <c r="AO80" s="203"/>
      <c r="AQ80" s="203"/>
      <c r="AR80" s="203"/>
      <c r="AS80" s="203"/>
    </row>
    <row r="81" spans="1:45" ht="20.25" customHeight="1" x14ac:dyDescent="0.15">
      <c r="A81" s="15">
        <v>59</v>
      </c>
      <c r="B81" s="119" t="str">
        <f>IF(基本データ入力!L62="","",基本データ入力!L62)</f>
        <v/>
      </c>
      <c r="C81" s="116" t="str">
        <f>IF('処理用（範囲指定してますさわらないようにお願いします）'!$G60="","",'処理用（範囲指定してますさわらないようにお願いします）'!$G60)</f>
        <v/>
      </c>
      <c r="D81" s="120" t="str">
        <f>IF(基本データ入力!M62="","",基本データ入力!M62)</f>
        <v/>
      </c>
      <c r="E81" s="17"/>
      <c r="F81" s="16"/>
      <c r="G81" s="227"/>
      <c r="H81" s="228"/>
      <c r="I81" s="220"/>
      <c r="J81" s="18"/>
      <c r="K81" s="16"/>
      <c r="L81" s="227"/>
      <c r="M81" s="234"/>
      <c r="N81" s="220"/>
      <c r="O81" s="178"/>
      <c r="P81" s="178"/>
      <c r="Q81" s="178"/>
      <c r="R81" s="3">
        <f t="shared" si="7"/>
        <v>0</v>
      </c>
      <c r="S81" s="3">
        <f t="shared" si="8"/>
        <v>0</v>
      </c>
      <c r="T81" s="3">
        <f t="shared" si="9"/>
        <v>0</v>
      </c>
      <c r="U81" s="3">
        <f t="shared" si="10"/>
        <v>0</v>
      </c>
      <c r="V81" s="179">
        <f t="shared" si="11"/>
        <v>0</v>
      </c>
      <c r="W81" s="179">
        <f t="shared" si="12"/>
        <v>0</v>
      </c>
      <c r="X81" s="179" t="str">
        <f>IF(E81="","",VLOOKUP(E81+1000*$B81,IF($B81=1,$AT$5:$AT$24,$AU$5:$AU$24),1,0))</f>
        <v/>
      </c>
      <c r="Y81" s="179" t="str">
        <f>IF(F81="","",VLOOKUP(F81+1000*$B81,IF($B81=1,$AT$5:$AT$24,$AU$5:$AU$24),1,0))</f>
        <v/>
      </c>
      <c r="Z81" s="179" t="str">
        <f>IF(G81="","",VLOOKUP(G81+1000*$B81,IF($B81=1,$AT$5:$AT$24,$AU$5:$AU$24),1,0))</f>
        <v/>
      </c>
      <c r="AA81" s="179" t="str">
        <f>IF(H81="","",VLOOKUP(H81+1000*$B81,IF($B81=1,$AT$5:$AT$24,$AU$5:$AU$24),1,0))</f>
        <v/>
      </c>
      <c r="AB81" s="179" t="str">
        <f>IF(J81="","",VLOOKUP(E81,$AQ$4:$AS$30,2,0))</f>
        <v/>
      </c>
      <c r="AC81" s="179" t="str">
        <f>IF(J81="","",VLOOKUP(E81,$AQ$4:$AS$30,3,0))</f>
        <v/>
      </c>
      <c r="AD81" s="179" t="str">
        <f>IF(K81="","",VLOOKUP(F81,$AQ$4:$AS$30,2,0))</f>
        <v/>
      </c>
      <c r="AE81" s="179" t="str">
        <f>IF(K81="","",VLOOKUP(F81,$AQ$4:$AS$30,3,0))</f>
        <v/>
      </c>
      <c r="AF81" s="179" t="str">
        <f>IF(L81="","",VLOOKUP(G81,$AQ$4:$AS$30,2,0))</f>
        <v/>
      </c>
      <c r="AG81" s="179" t="str">
        <f>IF(L81="","",VLOOKUP(G81,$AQ$4:$AS$30,3,0))</f>
        <v/>
      </c>
      <c r="AH81" s="179" t="str">
        <f>IF(M81="","",VLOOKUP(H81,$AQ$4:$AS$30,2,0))</f>
        <v/>
      </c>
      <c r="AI81" s="179" t="str">
        <f>IF(M81="","",VLOOKUP(H81,$AQ$4:$AS$30,3,0))</f>
        <v/>
      </c>
      <c r="AK81" s="202">
        <f>IF(ISERROR(SUM(X81:AA81))=TRUE,"×",A81)</f>
        <v>59</v>
      </c>
      <c r="AQ81" s="203"/>
      <c r="AR81" s="203"/>
      <c r="AS81" s="203"/>
    </row>
    <row r="82" spans="1:45" ht="20.25" customHeight="1" x14ac:dyDescent="0.15">
      <c r="A82" s="15">
        <v>60</v>
      </c>
      <c r="B82" s="119" t="str">
        <f>IF(基本データ入力!L63="","",基本データ入力!L63)</f>
        <v/>
      </c>
      <c r="C82" s="116" t="str">
        <f>IF('処理用（範囲指定してますさわらないようにお願いします）'!$G61="","",'処理用（範囲指定してますさわらないようにお願いします）'!$G61)</f>
        <v/>
      </c>
      <c r="D82" s="120" t="str">
        <f>IF(基本データ入力!M63="","",基本データ入力!M63)</f>
        <v/>
      </c>
      <c r="E82" s="17"/>
      <c r="F82" s="16"/>
      <c r="G82" s="227"/>
      <c r="H82" s="228"/>
      <c r="I82" s="220"/>
      <c r="J82" s="18"/>
      <c r="K82" s="16"/>
      <c r="L82" s="227"/>
      <c r="M82" s="234"/>
      <c r="N82" s="220"/>
      <c r="O82" s="178"/>
      <c r="P82" s="178"/>
      <c r="Q82" s="178"/>
      <c r="R82" s="3">
        <f t="shared" si="7"/>
        <v>0</v>
      </c>
      <c r="S82" s="3">
        <f t="shared" si="8"/>
        <v>0</v>
      </c>
      <c r="T82" s="3">
        <f t="shared" si="9"/>
        <v>0</v>
      </c>
      <c r="U82" s="3">
        <f t="shared" si="10"/>
        <v>0</v>
      </c>
      <c r="V82" s="179">
        <f t="shared" si="11"/>
        <v>0</v>
      </c>
      <c r="W82" s="179">
        <f t="shared" si="12"/>
        <v>0</v>
      </c>
      <c r="X82" s="179" t="str">
        <f>IF(E82="","",VLOOKUP(E82+1000*$B82,IF($B82=1,$AT$5:$AT$24,$AU$5:$AU$24),1,0))</f>
        <v/>
      </c>
      <c r="Y82" s="179" t="str">
        <f>IF(F82="","",VLOOKUP(F82+1000*$B82,IF($B82=1,$AT$5:$AT$24,$AU$5:$AU$24),1,0))</f>
        <v/>
      </c>
      <c r="Z82" s="179" t="str">
        <f>IF(G82="","",VLOOKUP(G82+1000*$B82,IF($B82=1,$AT$5:$AT$24,$AU$5:$AU$24),1,0))</f>
        <v/>
      </c>
      <c r="AA82" s="179" t="str">
        <f>IF(H82="","",VLOOKUP(H82+1000*$B82,IF($B82=1,$AT$5:$AT$24,$AU$5:$AU$24),1,0))</f>
        <v/>
      </c>
      <c r="AB82" s="179" t="str">
        <f>IF(J82="","",VLOOKUP(E82,$AQ$4:$AS$30,2,0))</f>
        <v/>
      </c>
      <c r="AC82" s="179" t="str">
        <f>IF(J82="","",VLOOKUP(E82,$AQ$4:$AS$30,3,0))</f>
        <v/>
      </c>
      <c r="AD82" s="179" t="str">
        <f>IF(K82="","",VLOOKUP(F82,$AQ$4:$AS$30,2,0))</f>
        <v/>
      </c>
      <c r="AE82" s="179" t="str">
        <f>IF(K82="","",VLOOKUP(F82,$AQ$4:$AS$30,3,0))</f>
        <v/>
      </c>
      <c r="AF82" s="179" t="str">
        <f>IF(L82="","",VLOOKUP(G82,$AQ$4:$AS$30,2,0))</f>
        <v/>
      </c>
      <c r="AG82" s="179" t="str">
        <f>IF(L82="","",VLOOKUP(G82,$AQ$4:$AS$30,3,0))</f>
        <v/>
      </c>
      <c r="AH82" s="179" t="str">
        <f>IF(M82="","",VLOOKUP(H82,$AQ$4:$AS$30,2,0))</f>
        <v/>
      </c>
      <c r="AI82" s="179" t="str">
        <f>IF(M82="","",VLOOKUP(H82,$AQ$4:$AS$30,3,0))</f>
        <v/>
      </c>
      <c r="AK82" s="202">
        <f>IF(ISERROR(SUM(X82:AA82))=TRUE,"×",A82)</f>
        <v>60</v>
      </c>
      <c r="AQ82" s="203"/>
      <c r="AR82" s="203"/>
      <c r="AS82" s="203"/>
    </row>
    <row r="83" spans="1:45" ht="20.25" customHeight="1" x14ac:dyDescent="0.15">
      <c r="A83" s="15">
        <v>61</v>
      </c>
      <c r="B83" s="119" t="str">
        <f>IF(基本データ入力!L64="","",基本データ入力!L64)</f>
        <v/>
      </c>
      <c r="C83" s="116" t="str">
        <f>IF('処理用（範囲指定してますさわらないようにお願いします）'!$G62="","",'処理用（範囲指定してますさわらないようにお願いします）'!$G62)</f>
        <v/>
      </c>
      <c r="D83" s="120" t="str">
        <f>IF(基本データ入力!M64="","",基本データ入力!M64)</f>
        <v/>
      </c>
      <c r="E83" s="17"/>
      <c r="F83" s="16"/>
      <c r="G83" s="227"/>
      <c r="H83" s="228"/>
      <c r="I83" s="220"/>
      <c r="J83" s="18"/>
      <c r="K83" s="16"/>
      <c r="L83" s="227"/>
      <c r="M83" s="234"/>
      <c r="N83" s="220"/>
      <c r="O83" s="178"/>
      <c r="P83" s="178"/>
      <c r="Q83" s="178"/>
      <c r="R83" s="3">
        <f t="shared" si="7"/>
        <v>0</v>
      </c>
      <c r="S83" s="3">
        <f t="shared" si="8"/>
        <v>0</v>
      </c>
      <c r="T83" s="3">
        <f t="shared" si="9"/>
        <v>0</v>
      </c>
      <c r="U83" s="3">
        <f t="shared" si="10"/>
        <v>0</v>
      </c>
      <c r="V83" s="179">
        <f t="shared" si="11"/>
        <v>0</v>
      </c>
      <c r="W83" s="179">
        <f t="shared" si="12"/>
        <v>0</v>
      </c>
      <c r="X83" s="179" t="str">
        <f>IF(E83="","",VLOOKUP(E83+1000*$B83,IF($B83=1,$AT$5:$AT$24,$AU$5:$AU$24),1,0))</f>
        <v/>
      </c>
      <c r="Y83" s="179" t="str">
        <f>IF(F83="","",VLOOKUP(F83+1000*$B83,IF($B83=1,$AT$5:$AT$24,$AU$5:$AU$24),1,0))</f>
        <v/>
      </c>
      <c r="Z83" s="179" t="str">
        <f>IF(G83="","",VLOOKUP(G83+1000*$B83,IF($B83=1,$AT$5:$AT$24,$AU$5:$AU$24),1,0))</f>
        <v/>
      </c>
      <c r="AA83" s="179" t="str">
        <f>IF(H83="","",VLOOKUP(H83+1000*$B83,IF($B83=1,$AT$5:$AT$24,$AU$5:$AU$24),1,0))</f>
        <v/>
      </c>
      <c r="AB83" s="179" t="str">
        <f>IF(J83="","",VLOOKUP(E83,$AQ$4:$AS$30,2,0))</f>
        <v/>
      </c>
      <c r="AC83" s="179" t="str">
        <f>IF(J83="","",VLOOKUP(E83,$AQ$4:$AS$30,3,0))</f>
        <v/>
      </c>
      <c r="AD83" s="179" t="str">
        <f>IF(K83="","",VLOOKUP(F83,$AQ$4:$AS$30,2,0))</f>
        <v/>
      </c>
      <c r="AE83" s="179" t="str">
        <f>IF(K83="","",VLOOKUP(F83,$AQ$4:$AS$30,3,0))</f>
        <v/>
      </c>
      <c r="AF83" s="179" t="str">
        <f>IF(L83="","",VLOOKUP(G83,$AQ$4:$AS$30,2,0))</f>
        <v/>
      </c>
      <c r="AG83" s="179" t="str">
        <f>IF(L83="","",VLOOKUP(G83,$AQ$4:$AS$30,3,0))</f>
        <v/>
      </c>
      <c r="AH83" s="179" t="str">
        <f>IF(M83="","",VLOOKUP(H83,$AQ$4:$AS$30,2,0))</f>
        <v/>
      </c>
      <c r="AI83" s="179" t="str">
        <f>IF(M83="","",VLOOKUP(H83,$AQ$4:$AS$30,3,0))</f>
        <v/>
      </c>
      <c r="AK83" s="202">
        <f>IF(ISERROR(SUM(X83:AA83))=TRUE,"×",A83)</f>
        <v>61</v>
      </c>
      <c r="AQ83" s="203"/>
      <c r="AR83" s="203"/>
      <c r="AS83" s="203"/>
    </row>
    <row r="84" spans="1:45" ht="20.25" customHeight="1" x14ac:dyDescent="0.15">
      <c r="A84" s="15">
        <v>62</v>
      </c>
      <c r="B84" s="119" t="str">
        <f>IF(基本データ入力!L65="","",基本データ入力!L65)</f>
        <v/>
      </c>
      <c r="C84" s="116" t="str">
        <f>IF('処理用（範囲指定してますさわらないようにお願いします）'!$G63="","",'処理用（範囲指定してますさわらないようにお願いします）'!$G63)</f>
        <v/>
      </c>
      <c r="D84" s="120" t="str">
        <f>IF(基本データ入力!M65="","",基本データ入力!M65)</f>
        <v/>
      </c>
      <c r="E84" s="17"/>
      <c r="F84" s="16"/>
      <c r="G84" s="227"/>
      <c r="H84" s="228"/>
      <c r="I84" s="220"/>
      <c r="J84" s="18"/>
      <c r="K84" s="16"/>
      <c r="L84" s="227"/>
      <c r="M84" s="234"/>
      <c r="N84" s="220"/>
      <c r="O84" s="178"/>
      <c r="P84" s="178"/>
      <c r="Q84" s="178"/>
      <c r="R84" s="3">
        <f t="shared" si="7"/>
        <v>0</v>
      </c>
      <c r="S84" s="3">
        <f t="shared" si="8"/>
        <v>0</v>
      </c>
      <c r="T84" s="3">
        <f t="shared" si="9"/>
        <v>0</v>
      </c>
      <c r="U84" s="3">
        <f t="shared" si="10"/>
        <v>0</v>
      </c>
      <c r="V84" s="179">
        <f t="shared" si="11"/>
        <v>0</v>
      </c>
      <c r="W84" s="179">
        <f t="shared" si="12"/>
        <v>0</v>
      </c>
      <c r="X84" s="179" t="str">
        <f>IF(E84="","",VLOOKUP(E84+1000*$B84,IF($B84=1,$AT$5:$AT$24,$AU$5:$AU$24),1,0))</f>
        <v/>
      </c>
      <c r="Y84" s="179" t="str">
        <f>IF(F84="","",VLOOKUP(F84+1000*$B84,IF($B84=1,$AT$5:$AT$24,$AU$5:$AU$24),1,0))</f>
        <v/>
      </c>
      <c r="Z84" s="179" t="str">
        <f>IF(G84="","",VLOOKUP(G84+1000*$B84,IF($B84=1,$AT$5:$AT$24,$AU$5:$AU$24),1,0))</f>
        <v/>
      </c>
      <c r="AA84" s="179" t="str">
        <f>IF(H84="","",VLOOKUP(H84+1000*$B84,IF($B84=1,$AT$5:$AT$24,$AU$5:$AU$24),1,0))</f>
        <v/>
      </c>
      <c r="AB84" s="179" t="str">
        <f>IF(J84="","",VLOOKUP(E84,$AQ$4:$AS$30,2,0))</f>
        <v/>
      </c>
      <c r="AC84" s="179" t="str">
        <f>IF(J84="","",VLOOKUP(E84,$AQ$4:$AS$30,3,0))</f>
        <v/>
      </c>
      <c r="AD84" s="179" t="str">
        <f>IF(K84="","",VLOOKUP(F84,$AQ$4:$AS$30,2,0))</f>
        <v/>
      </c>
      <c r="AE84" s="179" t="str">
        <f>IF(K84="","",VLOOKUP(F84,$AQ$4:$AS$30,3,0))</f>
        <v/>
      </c>
      <c r="AF84" s="179" t="str">
        <f>IF(L84="","",VLOOKUP(G84,$AQ$4:$AS$30,2,0))</f>
        <v/>
      </c>
      <c r="AG84" s="179" t="str">
        <f>IF(L84="","",VLOOKUP(G84,$AQ$4:$AS$30,3,0))</f>
        <v/>
      </c>
      <c r="AH84" s="179" t="str">
        <f>IF(M84="","",VLOOKUP(H84,$AQ$4:$AS$30,2,0))</f>
        <v/>
      </c>
      <c r="AI84" s="179" t="str">
        <f>IF(M84="","",VLOOKUP(H84,$AQ$4:$AS$30,3,0))</f>
        <v/>
      </c>
      <c r="AK84" s="202">
        <f>IF(ISERROR(SUM(X84:AA84))=TRUE,"×",A84)</f>
        <v>62</v>
      </c>
      <c r="AQ84" s="203"/>
      <c r="AR84" s="203"/>
      <c r="AS84" s="203"/>
    </row>
    <row r="85" spans="1:45" ht="20.25" customHeight="1" x14ac:dyDescent="0.15">
      <c r="A85" s="15">
        <v>63</v>
      </c>
      <c r="B85" s="119" t="str">
        <f>IF(基本データ入力!L66="","",基本データ入力!L66)</f>
        <v/>
      </c>
      <c r="C85" s="116" t="str">
        <f>IF('処理用（範囲指定してますさわらないようにお願いします）'!$G64="","",'処理用（範囲指定してますさわらないようにお願いします）'!$G64)</f>
        <v/>
      </c>
      <c r="D85" s="120" t="str">
        <f>IF(基本データ入力!M66="","",基本データ入力!M66)</f>
        <v/>
      </c>
      <c r="E85" s="17"/>
      <c r="F85" s="16"/>
      <c r="G85" s="227"/>
      <c r="H85" s="228"/>
      <c r="I85" s="220"/>
      <c r="J85" s="18"/>
      <c r="K85" s="16"/>
      <c r="L85" s="227"/>
      <c r="M85" s="234"/>
      <c r="N85" s="220"/>
      <c r="O85" s="178"/>
      <c r="P85" s="178"/>
      <c r="Q85" s="178"/>
      <c r="R85" s="3">
        <f t="shared" si="7"/>
        <v>0</v>
      </c>
      <c r="S85" s="3">
        <f t="shared" si="8"/>
        <v>0</v>
      </c>
      <c r="T85" s="3">
        <f t="shared" si="9"/>
        <v>0</v>
      </c>
      <c r="U85" s="3">
        <f t="shared" si="10"/>
        <v>0</v>
      </c>
      <c r="V85" s="179">
        <f t="shared" si="11"/>
        <v>0</v>
      </c>
      <c r="W85" s="179">
        <f t="shared" si="12"/>
        <v>0</v>
      </c>
      <c r="X85" s="179" t="str">
        <f>IF(E85="","",VLOOKUP(E85+1000*$B85,IF($B85=1,$AT$5:$AT$24,$AU$5:$AU$24),1,0))</f>
        <v/>
      </c>
      <c r="Y85" s="179" t="str">
        <f>IF(F85="","",VLOOKUP(F85+1000*$B85,IF($B85=1,$AT$5:$AT$24,$AU$5:$AU$24),1,0))</f>
        <v/>
      </c>
      <c r="Z85" s="179" t="str">
        <f>IF(G85="","",VLOOKUP(G85+1000*$B85,IF($B85=1,$AT$5:$AT$24,$AU$5:$AU$24),1,0))</f>
        <v/>
      </c>
      <c r="AA85" s="179" t="str">
        <f>IF(H85="","",VLOOKUP(H85+1000*$B85,IF($B85=1,$AT$5:$AT$24,$AU$5:$AU$24),1,0))</f>
        <v/>
      </c>
      <c r="AB85" s="179" t="str">
        <f>IF(J85="","",VLOOKUP(E85,$AQ$4:$AS$30,2,0))</f>
        <v/>
      </c>
      <c r="AC85" s="179" t="str">
        <f>IF(J85="","",VLOOKUP(E85,$AQ$4:$AS$30,3,0))</f>
        <v/>
      </c>
      <c r="AD85" s="179" t="str">
        <f>IF(K85="","",VLOOKUP(F85,$AQ$4:$AS$30,2,0))</f>
        <v/>
      </c>
      <c r="AE85" s="179" t="str">
        <f>IF(K85="","",VLOOKUP(F85,$AQ$4:$AS$30,3,0))</f>
        <v/>
      </c>
      <c r="AF85" s="179" t="str">
        <f>IF(L85="","",VLOOKUP(G85,$AQ$4:$AS$30,2,0))</f>
        <v/>
      </c>
      <c r="AG85" s="179" t="str">
        <f>IF(L85="","",VLOOKUP(G85,$AQ$4:$AS$30,3,0))</f>
        <v/>
      </c>
      <c r="AH85" s="179" t="str">
        <f>IF(M85="","",VLOOKUP(H85,$AQ$4:$AS$30,2,0))</f>
        <v/>
      </c>
      <c r="AI85" s="179" t="str">
        <f>IF(M85="","",VLOOKUP(H85,$AQ$4:$AS$30,3,0))</f>
        <v/>
      </c>
      <c r="AK85" s="202">
        <f>IF(ISERROR(SUM(X85:AA85))=TRUE,"×",A85)</f>
        <v>63</v>
      </c>
    </row>
    <row r="86" spans="1:45" ht="20.25" customHeight="1" x14ac:dyDescent="0.15">
      <c r="A86" s="15">
        <v>64</v>
      </c>
      <c r="B86" s="119" t="str">
        <f>IF(基本データ入力!L67="","",基本データ入力!L67)</f>
        <v/>
      </c>
      <c r="C86" s="116" t="str">
        <f>IF('処理用（範囲指定してますさわらないようにお願いします）'!$G65="","",'処理用（範囲指定してますさわらないようにお願いします）'!$G65)</f>
        <v/>
      </c>
      <c r="D86" s="120" t="str">
        <f>IF(基本データ入力!M67="","",基本データ入力!M67)</f>
        <v/>
      </c>
      <c r="E86" s="17"/>
      <c r="F86" s="16"/>
      <c r="G86" s="227"/>
      <c r="H86" s="228"/>
      <c r="I86" s="220"/>
      <c r="J86" s="18"/>
      <c r="K86" s="16"/>
      <c r="L86" s="227"/>
      <c r="M86" s="234"/>
      <c r="N86" s="220"/>
      <c r="O86" s="178"/>
      <c r="P86" s="178"/>
      <c r="Q86" s="178"/>
      <c r="R86" s="3">
        <f t="shared" si="7"/>
        <v>0</v>
      </c>
      <c r="S86" s="3">
        <f t="shared" si="8"/>
        <v>0</v>
      </c>
      <c r="T86" s="3">
        <f t="shared" si="9"/>
        <v>0</v>
      </c>
      <c r="U86" s="3">
        <f t="shared" si="10"/>
        <v>0</v>
      </c>
      <c r="V86" s="179">
        <f t="shared" si="11"/>
        <v>0</v>
      </c>
      <c r="W86" s="179">
        <f t="shared" si="12"/>
        <v>0</v>
      </c>
      <c r="X86" s="179" t="str">
        <f>IF(E86="","",VLOOKUP(E86+1000*$B86,IF($B86=1,$AT$5:$AT$24,$AU$5:$AU$24),1,0))</f>
        <v/>
      </c>
      <c r="Y86" s="179" t="str">
        <f>IF(F86="","",VLOOKUP(F86+1000*$B86,IF($B86=1,$AT$5:$AT$24,$AU$5:$AU$24),1,0))</f>
        <v/>
      </c>
      <c r="Z86" s="179" t="str">
        <f>IF(G86="","",VLOOKUP(G86+1000*$B86,IF($B86=1,$AT$5:$AT$24,$AU$5:$AU$24),1,0))</f>
        <v/>
      </c>
      <c r="AA86" s="179" t="str">
        <f>IF(H86="","",VLOOKUP(H86+1000*$B86,IF($B86=1,$AT$5:$AT$24,$AU$5:$AU$24),1,0))</f>
        <v/>
      </c>
      <c r="AB86" s="179" t="str">
        <f>IF(J86="","",VLOOKUP(E86,$AQ$4:$AS$30,2,0))</f>
        <v/>
      </c>
      <c r="AC86" s="179" t="str">
        <f>IF(J86="","",VLOOKUP(E86,$AQ$4:$AS$30,3,0))</f>
        <v/>
      </c>
      <c r="AD86" s="179" t="str">
        <f>IF(K86="","",VLOOKUP(F86,$AQ$4:$AS$30,2,0))</f>
        <v/>
      </c>
      <c r="AE86" s="179" t="str">
        <f>IF(K86="","",VLOOKUP(F86,$AQ$4:$AS$30,3,0))</f>
        <v/>
      </c>
      <c r="AF86" s="179" t="str">
        <f>IF(L86="","",VLOOKUP(G86,$AQ$4:$AS$30,2,0))</f>
        <v/>
      </c>
      <c r="AG86" s="179" t="str">
        <f>IF(L86="","",VLOOKUP(G86,$AQ$4:$AS$30,3,0))</f>
        <v/>
      </c>
      <c r="AH86" s="179" t="str">
        <f>IF(M86="","",VLOOKUP(H86,$AQ$4:$AS$30,2,0))</f>
        <v/>
      </c>
      <c r="AI86" s="179" t="str">
        <f>IF(M86="","",VLOOKUP(H86,$AQ$4:$AS$30,3,0))</f>
        <v/>
      </c>
      <c r="AK86" s="202">
        <f>IF(ISERROR(SUM(X86:AA86))=TRUE,"×",A86)</f>
        <v>64</v>
      </c>
    </row>
    <row r="87" spans="1:45" ht="20.25" customHeight="1" x14ac:dyDescent="0.15">
      <c r="A87" s="15">
        <v>65</v>
      </c>
      <c r="B87" s="119" t="str">
        <f>IF(基本データ入力!L68="","",基本データ入力!L68)</f>
        <v/>
      </c>
      <c r="C87" s="116" t="str">
        <f>IF('処理用（範囲指定してますさわらないようにお願いします）'!$G66="","",'処理用（範囲指定してますさわらないようにお願いします）'!$G66)</f>
        <v/>
      </c>
      <c r="D87" s="120" t="str">
        <f>IF(基本データ入力!M68="","",基本データ入力!M68)</f>
        <v/>
      </c>
      <c r="E87" s="17"/>
      <c r="F87" s="16"/>
      <c r="G87" s="227"/>
      <c r="H87" s="228"/>
      <c r="I87" s="220"/>
      <c r="J87" s="18"/>
      <c r="K87" s="16"/>
      <c r="L87" s="227"/>
      <c r="M87" s="234"/>
      <c r="N87" s="220"/>
      <c r="O87" s="178"/>
      <c r="P87" s="178"/>
      <c r="Q87" s="178"/>
      <c r="R87" s="3">
        <f t="shared" ref="R87:R118" si="13">IF($B87=1,COUNT($E87:$H87),0)-S87</f>
        <v>0</v>
      </c>
      <c r="S87" s="3">
        <f t="shared" ref="S87:S118" si="14">IF($B87=1,COUNTIF($E87:$H87,901),0)</f>
        <v>0</v>
      </c>
      <c r="T87" s="3">
        <f t="shared" ref="T87:T118" si="15">IF($B87=2,COUNT($E87:$H87),0)-U87</f>
        <v>0</v>
      </c>
      <c r="U87" s="3">
        <f t="shared" ref="U87:U118" si="16">IF($B87=2,COUNTIF($E87:$H87,901),0)</f>
        <v>0</v>
      </c>
      <c r="V87" s="179">
        <f t="shared" ref="V87:V118" si="17">IF($B87=1,IF($I87="",0,IF(VALUE(RIGHTB($I87,1))=1,1,0)),0)</f>
        <v>0</v>
      </c>
      <c r="W87" s="179">
        <f t="shared" ref="W87:W118" si="18">IF($B87=2,IF($I87="",0,IF(VALUE(RIGHTB($I87,1))=1,1,0)),0)</f>
        <v>0</v>
      </c>
      <c r="X87" s="179" t="str">
        <f>IF(E87="","",VLOOKUP(E87+1000*$B87,IF($B87=1,$AT$5:$AT$24,$AU$5:$AU$24),1,0))</f>
        <v/>
      </c>
      <c r="Y87" s="179" t="str">
        <f>IF(F87="","",VLOOKUP(F87+1000*$B87,IF($B87=1,$AT$5:$AT$24,$AU$5:$AU$24),1,0))</f>
        <v/>
      </c>
      <c r="Z87" s="179" t="str">
        <f>IF(G87="","",VLOOKUP(G87+1000*$B87,IF($B87=1,$AT$5:$AT$24,$AU$5:$AU$24),1,0))</f>
        <v/>
      </c>
      <c r="AA87" s="179" t="str">
        <f>IF(H87="","",VLOOKUP(H87+1000*$B87,IF($B87=1,$AT$5:$AT$24,$AU$5:$AU$24),1,0))</f>
        <v/>
      </c>
      <c r="AB87" s="179" t="str">
        <f>IF(J87="","",VLOOKUP(E87,$AQ$4:$AS$30,2,0))</f>
        <v/>
      </c>
      <c r="AC87" s="179" t="str">
        <f>IF(J87="","",VLOOKUP(E87,$AQ$4:$AS$30,3,0))</f>
        <v/>
      </c>
      <c r="AD87" s="179" t="str">
        <f>IF(K87="","",VLOOKUP(F87,$AQ$4:$AS$30,2,0))</f>
        <v/>
      </c>
      <c r="AE87" s="179" t="str">
        <f>IF(K87="","",VLOOKUP(F87,$AQ$4:$AS$30,3,0))</f>
        <v/>
      </c>
      <c r="AF87" s="179" t="str">
        <f>IF(L87="","",VLOOKUP(G87,$AQ$4:$AS$30,2,0))</f>
        <v/>
      </c>
      <c r="AG87" s="179" t="str">
        <f>IF(L87="","",VLOOKUP(G87,$AQ$4:$AS$30,3,0))</f>
        <v/>
      </c>
      <c r="AH87" s="179" t="str">
        <f>IF(M87="","",VLOOKUP(H87,$AQ$4:$AS$30,2,0))</f>
        <v/>
      </c>
      <c r="AI87" s="179" t="str">
        <f>IF(M87="","",VLOOKUP(H87,$AQ$4:$AS$30,3,0))</f>
        <v/>
      </c>
      <c r="AK87" s="202">
        <f>IF(ISERROR(SUM(X87:AA87))=TRUE,"×",A87)</f>
        <v>65</v>
      </c>
    </row>
    <row r="88" spans="1:45" ht="20.25" customHeight="1" x14ac:dyDescent="0.15">
      <c r="A88" s="15">
        <v>66</v>
      </c>
      <c r="B88" s="119" t="str">
        <f>IF(基本データ入力!L69="","",基本データ入力!L69)</f>
        <v/>
      </c>
      <c r="C88" s="116" t="str">
        <f>IF('処理用（範囲指定してますさわらないようにお願いします）'!$G67="","",'処理用（範囲指定してますさわらないようにお願いします）'!$G67)</f>
        <v/>
      </c>
      <c r="D88" s="120" t="str">
        <f>IF(基本データ入力!M69="","",基本データ入力!M69)</f>
        <v/>
      </c>
      <c r="E88" s="17"/>
      <c r="F88" s="16"/>
      <c r="G88" s="227"/>
      <c r="H88" s="228"/>
      <c r="I88" s="220"/>
      <c r="J88" s="18"/>
      <c r="K88" s="16"/>
      <c r="L88" s="227"/>
      <c r="M88" s="234"/>
      <c r="N88" s="220"/>
      <c r="O88" s="178"/>
      <c r="P88" s="178"/>
      <c r="Q88" s="178"/>
      <c r="R88" s="3">
        <f t="shared" si="13"/>
        <v>0</v>
      </c>
      <c r="S88" s="3">
        <f t="shared" si="14"/>
        <v>0</v>
      </c>
      <c r="T88" s="3">
        <f t="shared" si="15"/>
        <v>0</v>
      </c>
      <c r="U88" s="3">
        <f t="shared" si="16"/>
        <v>0</v>
      </c>
      <c r="V88" s="179">
        <f t="shared" si="17"/>
        <v>0</v>
      </c>
      <c r="W88" s="179">
        <f t="shared" si="18"/>
        <v>0</v>
      </c>
      <c r="X88" s="179" t="str">
        <f>IF(E88="","",VLOOKUP(E88+1000*$B88,IF($B88=1,$AT$5:$AT$24,$AU$5:$AU$24),1,0))</f>
        <v/>
      </c>
      <c r="Y88" s="179" t="str">
        <f>IF(F88="","",VLOOKUP(F88+1000*$B88,IF($B88=1,$AT$5:$AT$24,$AU$5:$AU$24),1,0))</f>
        <v/>
      </c>
      <c r="Z88" s="179" t="str">
        <f>IF(G88="","",VLOOKUP(G88+1000*$B88,IF($B88=1,$AT$5:$AT$24,$AU$5:$AU$24),1,0))</f>
        <v/>
      </c>
      <c r="AA88" s="179" t="str">
        <f>IF(H88="","",VLOOKUP(H88+1000*$B88,IF($B88=1,$AT$5:$AT$24,$AU$5:$AU$24),1,0))</f>
        <v/>
      </c>
      <c r="AB88" s="179" t="str">
        <f>IF(J88="","",VLOOKUP(E88,$AQ$4:$AS$30,2,0))</f>
        <v/>
      </c>
      <c r="AC88" s="179" t="str">
        <f>IF(J88="","",VLOOKUP(E88,$AQ$4:$AS$30,3,0))</f>
        <v/>
      </c>
      <c r="AD88" s="179" t="str">
        <f>IF(K88="","",VLOOKUP(F88,$AQ$4:$AS$30,2,0))</f>
        <v/>
      </c>
      <c r="AE88" s="179" t="str">
        <f>IF(K88="","",VLOOKUP(F88,$AQ$4:$AS$30,3,0))</f>
        <v/>
      </c>
      <c r="AF88" s="179" t="str">
        <f>IF(L88="","",VLOOKUP(G88,$AQ$4:$AS$30,2,0))</f>
        <v/>
      </c>
      <c r="AG88" s="179" t="str">
        <f>IF(L88="","",VLOOKUP(G88,$AQ$4:$AS$30,3,0))</f>
        <v/>
      </c>
      <c r="AH88" s="179" t="str">
        <f>IF(M88="","",VLOOKUP(H88,$AQ$4:$AS$30,2,0))</f>
        <v/>
      </c>
      <c r="AI88" s="179" t="str">
        <f>IF(M88="","",VLOOKUP(H88,$AQ$4:$AS$30,3,0))</f>
        <v/>
      </c>
      <c r="AK88" s="202">
        <f>IF(ISERROR(SUM(X88:AA88))=TRUE,"×",A88)</f>
        <v>66</v>
      </c>
    </row>
    <row r="89" spans="1:45" ht="20.25" customHeight="1" x14ac:dyDescent="0.15">
      <c r="A89" s="15">
        <v>67</v>
      </c>
      <c r="B89" s="119" t="str">
        <f>IF(基本データ入力!L70="","",基本データ入力!L70)</f>
        <v/>
      </c>
      <c r="C89" s="116" t="str">
        <f>IF('処理用（範囲指定してますさわらないようにお願いします）'!$G68="","",'処理用（範囲指定してますさわらないようにお願いします）'!$G68)</f>
        <v/>
      </c>
      <c r="D89" s="120" t="str">
        <f>IF(基本データ入力!M70="","",基本データ入力!M70)</f>
        <v/>
      </c>
      <c r="E89" s="17"/>
      <c r="F89" s="16"/>
      <c r="G89" s="227"/>
      <c r="H89" s="228"/>
      <c r="I89" s="220"/>
      <c r="J89" s="18"/>
      <c r="K89" s="16"/>
      <c r="L89" s="227"/>
      <c r="M89" s="234"/>
      <c r="N89" s="220"/>
      <c r="O89" s="178"/>
      <c r="P89" s="178"/>
      <c r="Q89" s="178"/>
      <c r="R89" s="3">
        <f t="shared" si="13"/>
        <v>0</v>
      </c>
      <c r="S89" s="3">
        <f t="shared" si="14"/>
        <v>0</v>
      </c>
      <c r="T89" s="3">
        <f t="shared" si="15"/>
        <v>0</v>
      </c>
      <c r="U89" s="3">
        <f t="shared" si="16"/>
        <v>0</v>
      </c>
      <c r="V89" s="179">
        <f t="shared" si="17"/>
        <v>0</v>
      </c>
      <c r="W89" s="179">
        <f t="shared" si="18"/>
        <v>0</v>
      </c>
      <c r="X89" s="179" t="str">
        <f>IF(E89="","",VLOOKUP(E89+1000*$B89,IF($B89=1,$AT$5:$AT$24,$AU$5:$AU$24),1,0))</f>
        <v/>
      </c>
      <c r="Y89" s="179" t="str">
        <f>IF(F89="","",VLOOKUP(F89+1000*$B89,IF($B89=1,$AT$5:$AT$24,$AU$5:$AU$24),1,0))</f>
        <v/>
      </c>
      <c r="Z89" s="179" t="str">
        <f>IF(G89="","",VLOOKUP(G89+1000*$B89,IF($B89=1,$AT$5:$AT$24,$AU$5:$AU$24),1,0))</f>
        <v/>
      </c>
      <c r="AA89" s="179" t="str">
        <f>IF(H89="","",VLOOKUP(H89+1000*$B89,IF($B89=1,$AT$5:$AT$24,$AU$5:$AU$24),1,0))</f>
        <v/>
      </c>
      <c r="AB89" s="179" t="str">
        <f>IF(J89="","",VLOOKUP(E89,$AQ$4:$AS$30,2,0))</f>
        <v/>
      </c>
      <c r="AC89" s="179" t="str">
        <f>IF(J89="","",VLOOKUP(E89,$AQ$4:$AS$30,3,0))</f>
        <v/>
      </c>
      <c r="AD89" s="179" t="str">
        <f>IF(K89="","",VLOOKUP(F89,$AQ$4:$AS$30,2,0))</f>
        <v/>
      </c>
      <c r="AE89" s="179" t="str">
        <f>IF(K89="","",VLOOKUP(F89,$AQ$4:$AS$30,3,0))</f>
        <v/>
      </c>
      <c r="AF89" s="179" t="str">
        <f>IF(L89="","",VLOOKUP(G89,$AQ$4:$AS$30,2,0))</f>
        <v/>
      </c>
      <c r="AG89" s="179" t="str">
        <f>IF(L89="","",VLOOKUP(G89,$AQ$4:$AS$30,3,0))</f>
        <v/>
      </c>
      <c r="AH89" s="179" t="str">
        <f>IF(M89="","",VLOOKUP(H89,$AQ$4:$AS$30,2,0))</f>
        <v/>
      </c>
      <c r="AI89" s="179" t="str">
        <f>IF(M89="","",VLOOKUP(H89,$AQ$4:$AS$30,3,0))</f>
        <v/>
      </c>
      <c r="AK89" s="202">
        <f>IF(ISERROR(SUM(X89:AA89))=TRUE,"×",A89)</f>
        <v>67</v>
      </c>
    </row>
    <row r="90" spans="1:45" ht="20.25" customHeight="1" x14ac:dyDescent="0.15">
      <c r="A90" s="15">
        <v>68</v>
      </c>
      <c r="B90" s="119" t="str">
        <f>IF(基本データ入力!L71="","",基本データ入力!L71)</f>
        <v/>
      </c>
      <c r="C90" s="116" t="str">
        <f>IF('処理用（範囲指定してますさわらないようにお願いします）'!$G69="","",'処理用（範囲指定してますさわらないようにお願いします）'!$G69)</f>
        <v/>
      </c>
      <c r="D90" s="120" t="str">
        <f>IF(基本データ入力!M71="","",基本データ入力!M71)</f>
        <v/>
      </c>
      <c r="E90" s="17"/>
      <c r="F90" s="16"/>
      <c r="G90" s="227"/>
      <c r="H90" s="228"/>
      <c r="I90" s="220"/>
      <c r="J90" s="18"/>
      <c r="K90" s="16"/>
      <c r="L90" s="227"/>
      <c r="M90" s="234"/>
      <c r="N90" s="220"/>
      <c r="O90" s="178"/>
      <c r="P90" s="178"/>
      <c r="Q90" s="178"/>
      <c r="R90" s="3">
        <f t="shared" si="13"/>
        <v>0</v>
      </c>
      <c r="S90" s="3">
        <f t="shared" si="14"/>
        <v>0</v>
      </c>
      <c r="T90" s="3">
        <f t="shared" si="15"/>
        <v>0</v>
      </c>
      <c r="U90" s="3">
        <f t="shared" si="16"/>
        <v>0</v>
      </c>
      <c r="V90" s="179">
        <f t="shared" si="17"/>
        <v>0</v>
      </c>
      <c r="W90" s="179">
        <f t="shared" si="18"/>
        <v>0</v>
      </c>
      <c r="X90" s="179" t="str">
        <f>IF(E90="","",VLOOKUP(E90+1000*$B90,IF($B90=1,$AT$5:$AT$24,$AU$5:$AU$24),1,0))</f>
        <v/>
      </c>
      <c r="Y90" s="179" t="str">
        <f>IF(F90="","",VLOOKUP(F90+1000*$B90,IF($B90=1,$AT$5:$AT$24,$AU$5:$AU$24),1,0))</f>
        <v/>
      </c>
      <c r="Z90" s="179" t="str">
        <f>IF(G90="","",VLOOKUP(G90+1000*$B90,IF($B90=1,$AT$5:$AT$24,$AU$5:$AU$24),1,0))</f>
        <v/>
      </c>
      <c r="AA90" s="179" t="str">
        <f>IF(H90="","",VLOOKUP(H90+1000*$B90,IF($B90=1,$AT$5:$AT$24,$AU$5:$AU$24),1,0))</f>
        <v/>
      </c>
      <c r="AB90" s="179" t="str">
        <f>IF(J90="","",VLOOKUP(E90,$AQ$4:$AS$30,2,0))</f>
        <v/>
      </c>
      <c r="AC90" s="179" t="str">
        <f>IF(J90="","",VLOOKUP(E90,$AQ$4:$AS$30,3,0))</f>
        <v/>
      </c>
      <c r="AD90" s="179" t="str">
        <f>IF(K90="","",VLOOKUP(F90,$AQ$4:$AS$30,2,0))</f>
        <v/>
      </c>
      <c r="AE90" s="179" t="str">
        <f>IF(K90="","",VLOOKUP(F90,$AQ$4:$AS$30,3,0))</f>
        <v/>
      </c>
      <c r="AF90" s="179" t="str">
        <f>IF(L90="","",VLOOKUP(G90,$AQ$4:$AS$30,2,0))</f>
        <v/>
      </c>
      <c r="AG90" s="179" t="str">
        <f>IF(L90="","",VLOOKUP(G90,$AQ$4:$AS$30,3,0))</f>
        <v/>
      </c>
      <c r="AH90" s="179" t="str">
        <f>IF(M90="","",VLOOKUP(H90,$AQ$4:$AS$30,2,0))</f>
        <v/>
      </c>
      <c r="AI90" s="179" t="str">
        <f>IF(M90="","",VLOOKUP(H90,$AQ$4:$AS$30,3,0))</f>
        <v/>
      </c>
      <c r="AK90" s="202">
        <f>IF(ISERROR(SUM(X90:AA90))=TRUE,"×",A90)</f>
        <v>68</v>
      </c>
    </row>
    <row r="91" spans="1:45" ht="20.25" customHeight="1" x14ac:dyDescent="0.15">
      <c r="A91" s="15">
        <v>69</v>
      </c>
      <c r="B91" s="119" t="str">
        <f>IF(基本データ入力!L72="","",基本データ入力!L72)</f>
        <v/>
      </c>
      <c r="C91" s="116" t="str">
        <f>IF('処理用（範囲指定してますさわらないようにお願いします）'!$G70="","",'処理用（範囲指定してますさわらないようにお願いします）'!$G70)</f>
        <v/>
      </c>
      <c r="D91" s="120" t="str">
        <f>IF(基本データ入力!M72="","",基本データ入力!M72)</f>
        <v/>
      </c>
      <c r="E91" s="17"/>
      <c r="F91" s="16"/>
      <c r="G91" s="227"/>
      <c r="H91" s="228"/>
      <c r="I91" s="220"/>
      <c r="J91" s="18"/>
      <c r="K91" s="16"/>
      <c r="L91" s="227"/>
      <c r="M91" s="234"/>
      <c r="N91" s="220"/>
      <c r="O91" s="178"/>
      <c r="P91" s="178"/>
      <c r="Q91" s="178"/>
      <c r="R91" s="3">
        <f t="shared" si="13"/>
        <v>0</v>
      </c>
      <c r="S91" s="3">
        <f t="shared" si="14"/>
        <v>0</v>
      </c>
      <c r="T91" s="3">
        <f t="shared" si="15"/>
        <v>0</v>
      </c>
      <c r="U91" s="3">
        <f t="shared" si="16"/>
        <v>0</v>
      </c>
      <c r="V91" s="179">
        <f t="shared" si="17"/>
        <v>0</v>
      </c>
      <c r="W91" s="179">
        <f t="shared" si="18"/>
        <v>0</v>
      </c>
      <c r="X91" s="179" t="str">
        <f>IF(E91="","",VLOOKUP(E91+1000*$B91,IF($B91=1,$AT$5:$AT$24,$AU$5:$AU$24),1,0))</f>
        <v/>
      </c>
      <c r="Y91" s="179" t="str">
        <f>IF(F91="","",VLOOKUP(F91+1000*$B91,IF($B91=1,$AT$5:$AT$24,$AU$5:$AU$24),1,0))</f>
        <v/>
      </c>
      <c r="Z91" s="179" t="str">
        <f>IF(G91="","",VLOOKUP(G91+1000*$B91,IF($B91=1,$AT$5:$AT$24,$AU$5:$AU$24),1,0))</f>
        <v/>
      </c>
      <c r="AA91" s="179" t="str">
        <f>IF(H91="","",VLOOKUP(H91+1000*$B91,IF($B91=1,$AT$5:$AT$24,$AU$5:$AU$24),1,0))</f>
        <v/>
      </c>
      <c r="AB91" s="179" t="str">
        <f>IF(J91="","",VLOOKUP(E91,$AQ$4:$AS$30,2,0))</f>
        <v/>
      </c>
      <c r="AC91" s="179" t="str">
        <f>IF(J91="","",VLOOKUP(E91,$AQ$4:$AS$30,3,0))</f>
        <v/>
      </c>
      <c r="AD91" s="179" t="str">
        <f>IF(K91="","",VLOOKUP(F91,$AQ$4:$AS$30,2,0))</f>
        <v/>
      </c>
      <c r="AE91" s="179" t="str">
        <f>IF(K91="","",VLOOKUP(F91,$AQ$4:$AS$30,3,0))</f>
        <v/>
      </c>
      <c r="AF91" s="179" t="str">
        <f>IF(L91="","",VLOOKUP(G91,$AQ$4:$AS$30,2,0))</f>
        <v/>
      </c>
      <c r="AG91" s="179" t="str">
        <f>IF(L91="","",VLOOKUP(G91,$AQ$4:$AS$30,3,0))</f>
        <v/>
      </c>
      <c r="AH91" s="179" t="str">
        <f>IF(M91="","",VLOOKUP(H91,$AQ$4:$AS$30,2,0))</f>
        <v/>
      </c>
      <c r="AI91" s="179" t="str">
        <f>IF(M91="","",VLOOKUP(H91,$AQ$4:$AS$30,3,0))</f>
        <v/>
      </c>
      <c r="AK91" s="202">
        <f>IF(ISERROR(SUM(X91:AA91))=TRUE,"×",A91)</f>
        <v>69</v>
      </c>
    </row>
    <row r="92" spans="1:45" ht="20.25" customHeight="1" x14ac:dyDescent="0.15">
      <c r="A92" s="15">
        <v>70</v>
      </c>
      <c r="B92" s="119" t="str">
        <f>IF(基本データ入力!L73="","",基本データ入力!L73)</f>
        <v/>
      </c>
      <c r="C92" s="116" t="str">
        <f>IF('処理用（範囲指定してますさわらないようにお願いします）'!$G71="","",'処理用（範囲指定してますさわらないようにお願いします）'!$G71)</f>
        <v/>
      </c>
      <c r="D92" s="120" t="str">
        <f>IF(基本データ入力!M73="","",基本データ入力!M73)</f>
        <v/>
      </c>
      <c r="E92" s="17"/>
      <c r="F92" s="16"/>
      <c r="G92" s="227"/>
      <c r="H92" s="228"/>
      <c r="I92" s="220"/>
      <c r="J92" s="18"/>
      <c r="K92" s="16"/>
      <c r="L92" s="227"/>
      <c r="M92" s="234"/>
      <c r="N92" s="220"/>
      <c r="O92" s="178"/>
      <c r="P92" s="178"/>
      <c r="Q92" s="178"/>
      <c r="R92" s="3">
        <f t="shared" si="13"/>
        <v>0</v>
      </c>
      <c r="S92" s="3">
        <f t="shared" si="14"/>
        <v>0</v>
      </c>
      <c r="T92" s="3">
        <f t="shared" si="15"/>
        <v>0</v>
      </c>
      <c r="U92" s="3">
        <f t="shared" si="16"/>
        <v>0</v>
      </c>
      <c r="V92" s="179">
        <f t="shared" si="17"/>
        <v>0</v>
      </c>
      <c r="W92" s="179">
        <f t="shared" si="18"/>
        <v>0</v>
      </c>
      <c r="X92" s="179" t="str">
        <f>IF(E92="","",VLOOKUP(E92+1000*$B92,IF($B92=1,$AT$5:$AT$24,$AU$5:$AU$24),1,0))</f>
        <v/>
      </c>
      <c r="Y92" s="179" t="str">
        <f>IF(F92="","",VLOOKUP(F92+1000*$B92,IF($B92=1,$AT$5:$AT$24,$AU$5:$AU$24),1,0))</f>
        <v/>
      </c>
      <c r="Z92" s="179" t="str">
        <f>IF(G92="","",VLOOKUP(G92+1000*$B92,IF($B92=1,$AT$5:$AT$24,$AU$5:$AU$24),1,0))</f>
        <v/>
      </c>
      <c r="AA92" s="179" t="str">
        <f>IF(H92="","",VLOOKUP(H92+1000*$B92,IF($B92=1,$AT$5:$AT$24,$AU$5:$AU$24),1,0))</f>
        <v/>
      </c>
      <c r="AB92" s="179" t="str">
        <f>IF(J92="","",VLOOKUP(E92,$AQ$4:$AS$30,2,0))</f>
        <v/>
      </c>
      <c r="AC92" s="179" t="str">
        <f>IF(J92="","",VLOOKUP(E92,$AQ$4:$AS$30,3,0))</f>
        <v/>
      </c>
      <c r="AD92" s="179" t="str">
        <f>IF(K92="","",VLOOKUP(F92,$AQ$4:$AS$30,2,0))</f>
        <v/>
      </c>
      <c r="AE92" s="179" t="str">
        <f>IF(K92="","",VLOOKUP(F92,$AQ$4:$AS$30,3,0))</f>
        <v/>
      </c>
      <c r="AF92" s="179" t="str">
        <f>IF(L92="","",VLOOKUP(G92,$AQ$4:$AS$30,2,0))</f>
        <v/>
      </c>
      <c r="AG92" s="179" t="str">
        <f>IF(L92="","",VLOOKUP(G92,$AQ$4:$AS$30,3,0))</f>
        <v/>
      </c>
      <c r="AH92" s="179" t="str">
        <f>IF(M92="","",VLOOKUP(H92,$AQ$4:$AS$30,2,0))</f>
        <v/>
      </c>
      <c r="AI92" s="179" t="str">
        <f>IF(M92="","",VLOOKUP(H92,$AQ$4:$AS$30,3,0))</f>
        <v/>
      </c>
      <c r="AK92" s="202">
        <f>IF(ISERROR(SUM(X92:AA92))=TRUE,"×",A92)</f>
        <v>70</v>
      </c>
    </row>
    <row r="93" spans="1:45" ht="20.25" customHeight="1" x14ac:dyDescent="0.15">
      <c r="A93" s="15">
        <v>71</v>
      </c>
      <c r="B93" s="119" t="str">
        <f>IF(基本データ入力!L74="","",基本データ入力!L74)</f>
        <v/>
      </c>
      <c r="C93" s="116" t="str">
        <f>IF('処理用（範囲指定してますさわらないようにお願いします）'!$G72="","",'処理用（範囲指定してますさわらないようにお願いします）'!$G72)</f>
        <v/>
      </c>
      <c r="D93" s="120" t="str">
        <f>IF(基本データ入力!M74="","",基本データ入力!M74)</f>
        <v/>
      </c>
      <c r="E93" s="17"/>
      <c r="F93" s="16"/>
      <c r="G93" s="227"/>
      <c r="H93" s="228"/>
      <c r="I93" s="220"/>
      <c r="J93" s="18"/>
      <c r="K93" s="16"/>
      <c r="L93" s="227"/>
      <c r="M93" s="234"/>
      <c r="N93" s="220"/>
      <c r="O93" s="178"/>
      <c r="P93" s="178"/>
      <c r="Q93" s="178"/>
      <c r="R93" s="3">
        <f t="shared" si="13"/>
        <v>0</v>
      </c>
      <c r="S93" s="3">
        <f t="shared" si="14"/>
        <v>0</v>
      </c>
      <c r="T93" s="3">
        <f t="shared" si="15"/>
        <v>0</v>
      </c>
      <c r="U93" s="3">
        <f t="shared" si="16"/>
        <v>0</v>
      </c>
      <c r="V93" s="179">
        <f t="shared" si="17"/>
        <v>0</v>
      </c>
      <c r="W93" s="179">
        <f t="shared" si="18"/>
        <v>0</v>
      </c>
      <c r="X93" s="179" t="str">
        <f>IF(E93="","",VLOOKUP(E93+1000*$B93,IF($B93=1,$AT$5:$AT$24,$AU$5:$AU$24),1,0))</f>
        <v/>
      </c>
      <c r="Y93" s="179" t="str">
        <f>IF(F93="","",VLOOKUP(F93+1000*$B93,IF($B93=1,$AT$5:$AT$24,$AU$5:$AU$24),1,0))</f>
        <v/>
      </c>
      <c r="Z93" s="179" t="str">
        <f>IF(G93="","",VLOOKUP(G93+1000*$B93,IF($B93=1,$AT$5:$AT$24,$AU$5:$AU$24),1,0))</f>
        <v/>
      </c>
      <c r="AA93" s="179" t="str">
        <f>IF(H93="","",VLOOKUP(H93+1000*$B93,IF($B93=1,$AT$5:$AT$24,$AU$5:$AU$24),1,0))</f>
        <v/>
      </c>
      <c r="AB93" s="179" t="str">
        <f>IF(J93="","",VLOOKUP(E93,$AQ$4:$AS$30,2,0))</f>
        <v/>
      </c>
      <c r="AC93" s="179" t="str">
        <f>IF(J93="","",VLOOKUP(E93,$AQ$4:$AS$30,3,0))</f>
        <v/>
      </c>
      <c r="AD93" s="179" t="str">
        <f>IF(K93="","",VLOOKUP(F93,$AQ$4:$AS$30,2,0))</f>
        <v/>
      </c>
      <c r="AE93" s="179" t="str">
        <f>IF(K93="","",VLOOKUP(F93,$AQ$4:$AS$30,3,0))</f>
        <v/>
      </c>
      <c r="AF93" s="179" t="str">
        <f>IF(L93="","",VLOOKUP(G93,$AQ$4:$AS$30,2,0))</f>
        <v/>
      </c>
      <c r="AG93" s="179" t="str">
        <f>IF(L93="","",VLOOKUP(G93,$AQ$4:$AS$30,3,0))</f>
        <v/>
      </c>
      <c r="AH93" s="179" t="str">
        <f>IF(M93="","",VLOOKUP(H93,$AQ$4:$AS$30,2,0))</f>
        <v/>
      </c>
      <c r="AI93" s="179" t="str">
        <f>IF(M93="","",VLOOKUP(H93,$AQ$4:$AS$30,3,0))</f>
        <v/>
      </c>
      <c r="AK93" s="202">
        <f>IF(ISERROR(SUM(X93:AA93))=TRUE,"×",A93)</f>
        <v>71</v>
      </c>
    </row>
    <row r="94" spans="1:45" ht="20.25" customHeight="1" x14ac:dyDescent="0.15">
      <c r="A94" s="15">
        <v>72</v>
      </c>
      <c r="B94" s="119" t="str">
        <f>IF(基本データ入力!L75="","",基本データ入力!L75)</f>
        <v/>
      </c>
      <c r="C94" s="116" t="str">
        <f>IF('処理用（範囲指定してますさわらないようにお願いします）'!$G73="","",'処理用（範囲指定してますさわらないようにお願いします）'!$G73)</f>
        <v/>
      </c>
      <c r="D94" s="120" t="str">
        <f>IF(基本データ入力!M75="","",基本データ入力!M75)</f>
        <v/>
      </c>
      <c r="E94" s="17"/>
      <c r="F94" s="16"/>
      <c r="G94" s="227"/>
      <c r="H94" s="228"/>
      <c r="I94" s="220"/>
      <c r="J94" s="18"/>
      <c r="K94" s="16"/>
      <c r="L94" s="227"/>
      <c r="M94" s="234"/>
      <c r="N94" s="220"/>
      <c r="O94" s="178"/>
      <c r="P94" s="178"/>
      <c r="Q94" s="178"/>
      <c r="R94" s="3">
        <f t="shared" si="13"/>
        <v>0</v>
      </c>
      <c r="S94" s="3">
        <f t="shared" si="14"/>
        <v>0</v>
      </c>
      <c r="T94" s="3">
        <f t="shared" si="15"/>
        <v>0</v>
      </c>
      <c r="U94" s="3">
        <f t="shared" si="16"/>
        <v>0</v>
      </c>
      <c r="V94" s="179">
        <f t="shared" si="17"/>
        <v>0</v>
      </c>
      <c r="W94" s="179">
        <f t="shared" si="18"/>
        <v>0</v>
      </c>
      <c r="X94" s="179" t="str">
        <f>IF(E94="","",VLOOKUP(E94+1000*$B94,IF($B94=1,$AT$5:$AT$24,$AU$5:$AU$24),1,0))</f>
        <v/>
      </c>
      <c r="Y94" s="179" t="str">
        <f>IF(F94="","",VLOOKUP(F94+1000*$B94,IF($B94=1,$AT$5:$AT$24,$AU$5:$AU$24),1,0))</f>
        <v/>
      </c>
      <c r="Z94" s="179" t="str">
        <f>IF(G94="","",VLOOKUP(G94+1000*$B94,IF($B94=1,$AT$5:$AT$24,$AU$5:$AU$24),1,0))</f>
        <v/>
      </c>
      <c r="AA94" s="179" t="str">
        <f>IF(H94="","",VLOOKUP(H94+1000*$B94,IF($B94=1,$AT$5:$AT$24,$AU$5:$AU$24),1,0))</f>
        <v/>
      </c>
      <c r="AB94" s="179" t="str">
        <f>IF(J94="","",VLOOKUP(E94,$AQ$4:$AS$30,2,0))</f>
        <v/>
      </c>
      <c r="AC94" s="179" t="str">
        <f>IF(J94="","",VLOOKUP(E94,$AQ$4:$AS$30,3,0))</f>
        <v/>
      </c>
      <c r="AD94" s="179" t="str">
        <f>IF(K94="","",VLOOKUP(F94,$AQ$4:$AS$30,2,0))</f>
        <v/>
      </c>
      <c r="AE94" s="179" t="str">
        <f>IF(K94="","",VLOOKUP(F94,$AQ$4:$AS$30,3,0))</f>
        <v/>
      </c>
      <c r="AF94" s="179" t="str">
        <f>IF(L94="","",VLOOKUP(G94,$AQ$4:$AS$30,2,0))</f>
        <v/>
      </c>
      <c r="AG94" s="179" t="str">
        <f>IF(L94="","",VLOOKUP(G94,$AQ$4:$AS$30,3,0))</f>
        <v/>
      </c>
      <c r="AH94" s="179" t="str">
        <f>IF(M94="","",VLOOKUP(H94,$AQ$4:$AS$30,2,0))</f>
        <v/>
      </c>
      <c r="AI94" s="179" t="str">
        <f>IF(M94="","",VLOOKUP(H94,$AQ$4:$AS$30,3,0))</f>
        <v/>
      </c>
      <c r="AK94" s="202">
        <f>IF(ISERROR(SUM(X94:AA94))=TRUE,"×",A94)</f>
        <v>72</v>
      </c>
    </row>
    <row r="95" spans="1:45" ht="20.25" customHeight="1" x14ac:dyDescent="0.15">
      <c r="A95" s="15">
        <v>73</v>
      </c>
      <c r="B95" s="119" t="str">
        <f>IF(基本データ入力!L76="","",基本データ入力!L76)</f>
        <v/>
      </c>
      <c r="C95" s="116" t="str">
        <f>IF('処理用（範囲指定してますさわらないようにお願いします）'!$G74="","",'処理用（範囲指定してますさわらないようにお願いします）'!$G74)</f>
        <v/>
      </c>
      <c r="D95" s="120" t="str">
        <f>IF(基本データ入力!M76="","",基本データ入力!M76)</f>
        <v/>
      </c>
      <c r="E95" s="17"/>
      <c r="F95" s="16"/>
      <c r="G95" s="227"/>
      <c r="H95" s="228"/>
      <c r="I95" s="220"/>
      <c r="J95" s="18"/>
      <c r="K95" s="16"/>
      <c r="L95" s="227"/>
      <c r="M95" s="234"/>
      <c r="N95" s="220"/>
      <c r="O95" s="178"/>
      <c r="P95" s="178"/>
      <c r="Q95" s="178"/>
      <c r="R95" s="3">
        <f t="shared" si="13"/>
        <v>0</v>
      </c>
      <c r="S95" s="3">
        <f t="shared" si="14"/>
        <v>0</v>
      </c>
      <c r="T95" s="3">
        <f t="shared" si="15"/>
        <v>0</v>
      </c>
      <c r="U95" s="3">
        <f t="shared" si="16"/>
        <v>0</v>
      </c>
      <c r="V95" s="179">
        <f t="shared" si="17"/>
        <v>0</v>
      </c>
      <c r="W95" s="179">
        <f t="shared" si="18"/>
        <v>0</v>
      </c>
      <c r="X95" s="179" t="str">
        <f>IF(E95="","",VLOOKUP(E95+1000*$B95,IF($B95=1,$AT$5:$AT$24,$AU$5:$AU$24),1,0))</f>
        <v/>
      </c>
      <c r="Y95" s="179" t="str">
        <f>IF(F95="","",VLOOKUP(F95+1000*$B95,IF($B95=1,$AT$5:$AT$24,$AU$5:$AU$24),1,0))</f>
        <v/>
      </c>
      <c r="Z95" s="179" t="str">
        <f>IF(G95="","",VLOOKUP(G95+1000*$B95,IF($B95=1,$AT$5:$AT$24,$AU$5:$AU$24),1,0))</f>
        <v/>
      </c>
      <c r="AA95" s="179" t="str">
        <f>IF(H95="","",VLOOKUP(H95+1000*$B95,IF($B95=1,$AT$5:$AT$24,$AU$5:$AU$24),1,0))</f>
        <v/>
      </c>
      <c r="AB95" s="179" t="str">
        <f>IF(J95="","",VLOOKUP(E95,$AQ$4:$AS$30,2,0))</f>
        <v/>
      </c>
      <c r="AC95" s="179" t="str">
        <f>IF(J95="","",VLOOKUP(E95,$AQ$4:$AS$30,3,0))</f>
        <v/>
      </c>
      <c r="AD95" s="179" t="str">
        <f>IF(K95="","",VLOOKUP(F95,$AQ$4:$AS$30,2,0))</f>
        <v/>
      </c>
      <c r="AE95" s="179" t="str">
        <f>IF(K95="","",VLOOKUP(F95,$AQ$4:$AS$30,3,0))</f>
        <v/>
      </c>
      <c r="AF95" s="179" t="str">
        <f>IF(L95="","",VLOOKUP(G95,$AQ$4:$AS$30,2,0))</f>
        <v/>
      </c>
      <c r="AG95" s="179" t="str">
        <f>IF(L95="","",VLOOKUP(G95,$AQ$4:$AS$30,3,0))</f>
        <v/>
      </c>
      <c r="AH95" s="179" t="str">
        <f>IF(M95="","",VLOOKUP(H95,$AQ$4:$AS$30,2,0))</f>
        <v/>
      </c>
      <c r="AI95" s="179" t="str">
        <f>IF(M95="","",VLOOKUP(H95,$AQ$4:$AS$30,3,0))</f>
        <v/>
      </c>
      <c r="AK95" s="202">
        <f>IF(ISERROR(SUM(X95:AA95))=TRUE,"×",A95)</f>
        <v>73</v>
      </c>
    </row>
    <row r="96" spans="1:45" ht="20.25" customHeight="1" x14ac:dyDescent="0.15">
      <c r="A96" s="15">
        <v>74</v>
      </c>
      <c r="B96" s="119" t="str">
        <f>IF(基本データ入力!L77="","",基本データ入力!L77)</f>
        <v/>
      </c>
      <c r="C96" s="116" t="str">
        <f>IF('処理用（範囲指定してますさわらないようにお願いします）'!$G75="","",'処理用（範囲指定してますさわらないようにお願いします）'!$G75)</f>
        <v/>
      </c>
      <c r="D96" s="120" t="str">
        <f>IF(基本データ入力!M77="","",基本データ入力!M77)</f>
        <v/>
      </c>
      <c r="E96" s="17"/>
      <c r="F96" s="16"/>
      <c r="G96" s="227"/>
      <c r="H96" s="228"/>
      <c r="I96" s="220"/>
      <c r="J96" s="18"/>
      <c r="K96" s="16"/>
      <c r="L96" s="227"/>
      <c r="M96" s="234"/>
      <c r="N96" s="220"/>
      <c r="O96" s="178"/>
      <c r="P96" s="178"/>
      <c r="Q96" s="178"/>
      <c r="R96" s="3">
        <f t="shared" si="13"/>
        <v>0</v>
      </c>
      <c r="S96" s="3">
        <f t="shared" si="14"/>
        <v>0</v>
      </c>
      <c r="T96" s="3">
        <f t="shared" si="15"/>
        <v>0</v>
      </c>
      <c r="U96" s="3">
        <f t="shared" si="16"/>
        <v>0</v>
      </c>
      <c r="V96" s="179">
        <f t="shared" si="17"/>
        <v>0</v>
      </c>
      <c r="W96" s="179">
        <f t="shared" si="18"/>
        <v>0</v>
      </c>
      <c r="X96" s="179" t="str">
        <f>IF(E96="","",VLOOKUP(E96+1000*$B96,IF($B96=1,$AT$5:$AT$24,$AU$5:$AU$24),1,0))</f>
        <v/>
      </c>
      <c r="Y96" s="179" t="str">
        <f>IF(F96="","",VLOOKUP(F96+1000*$B96,IF($B96=1,$AT$5:$AT$24,$AU$5:$AU$24),1,0))</f>
        <v/>
      </c>
      <c r="Z96" s="179" t="str">
        <f>IF(G96="","",VLOOKUP(G96+1000*$B96,IF($B96=1,$AT$5:$AT$24,$AU$5:$AU$24),1,0))</f>
        <v/>
      </c>
      <c r="AA96" s="179" t="str">
        <f>IF(H96="","",VLOOKUP(H96+1000*$B96,IF($B96=1,$AT$5:$AT$24,$AU$5:$AU$24),1,0))</f>
        <v/>
      </c>
      <c r="AB96" s="179" t="str">
        <f>IF(J96="","",VLOOKUP(E96,$AQ$4:$AS$30,2,0))</f>
        <v/>
      </c>
      <c r="AC96" s="179" t="str">
        <f>IF(J96="","",VLOOKUP(E96,$AQ$4:$AS$30,3,0))</f>
        <v/>
      </c>
      <c r="AD96" s="179" t="str">
        <f>IF(K96="","",VLOOKUP(F96,$AQ$4:$AS$30,2,0))</f>
        <v/>
      </c>
      <c r="AE96" s="179" t="str">
        <f>IF(K96="","",VLOOKUP(F96,$AQ$4:$AS$30,3,0))</f>
        <v/>
      </c>
      <c r="AF96" s="179" t="str">
        <f>IF(L96="","",VLOOKUP(G96,$AQ$4:$AS$30,2,0))</f>
        <v/>
      </c>
      <c r="AG96" s="179" t="str">
        <f>IF(L96="","",VLOOKUP(G96,$AQ$4:$AS$30,3,0))</f>
        <v/>
      </c>
      <c r="AH96" s="179" t="str">
        <f>IF(M96="","",VLOOKUP(H96,$AQ$4:$AS$30,2,0))</f>
        <v/>
      </c>
      <c r="AI96" s="179" t="str">
        <f>IF(M96="","",VLOOKUP(H96,$AQ$4:$AS$30,3,0))</f>
        <v/>
      </c>
      <c r="AK96" s="202">
        <f>IF(ISERROR(SUM(X96:AA96))=TRUE,"×",A96)</f>
        <v>74</v>
      </c>
    </row>
    <row r="97" spans="1:37" ht="20.25" customHeight="1" x14ac:dyDescent="0.15">
      <c r="A97" s="15">
        <v>75</v>
      </c>
      <c r="B97" s="119" t="str">
        <f>IF(基本データ入力!L78="","",基本データ入力!L78)</f>
        <v/>
      </c>
      <c r="C97" s="116" t="str">
        <f>IF('処理用（範囲指定してますさわらないようにお願いします）'!$G76="","",'処理用（範囲指定してますさわらないようにお願いします）'!$G76)</f>
        <v/>
      </c>
      <c r="D97" s="120" t="str">
        <f>IF(基本データ入力!M78="","",基本データ入力!M78)</f>
        <v/>
      </c>
      <c r="E97" s="17"/>
      <c r="F97" s="16"/>
      <c r="G97" s="227"/>
      <c r="H97" s="228"/>
      <c r="I97" s="220"/>
      <c r="J97" s="18"/>
      <c r="K97" s="16"/>
      <c r="L97" s="227"/>
      <c r="M97" s="234"/>
      <c r="N97" s="220"/>
      <c r="O97" s="178"/>
      <c r="P97" s="178"/>
      <c r="Q97" s="178"/>
      <c r="R97" s="3">
        <f t="shared" si="13"/>
        <v>0</v>
      </c>
      <c r="S97" s="3">
        <f t="shared" si="14"/>
        <v>0</v>
      </c>
      <c r="T97" s="3">
        <f t="shared" si="15"/>
        <v>0</v>
      </c>
      <c r="U97" s="3">
        <f t="shared" si="16"/>
        <v>0</v>
      </c>
      <c r="V97" s="179">
        <f t="shared" si="17"/>
        <v>0</v>
      </c>
      <c r="W97" s="179">
        <f t="shared" si="18"/>
        <v>0</v>
      </c>
      <c r="X97" s="179" t="str">
        <f>IF(E97="","",VLOOKUP(E97+1000*$B97,IF($B97=1,$AT$5:$AT$24,$AU$5:$AU$24),1,0))</f>
        <v/>
      </c>
      <c r="Y97" s="179" t="str">
        <f>IF(F97="","",VLOOKUP(F97+1000*$B97,IF($B97=1,$AT$5:$AT$24,$AU$5:$AU$24),1,0))</f>
        <v/>
      </c>
      <c r="Z97" s="179" t="str">
        <f>IF(G97="","",VLOOKUP(G97+1000*$B97,IF($B97=1,$AT$5:$AT$24,$AU$5:$AU$24),1,0))</f>
        <v/>
      </c>
      <c r="AA97" s="179" t="str">
        <f>IF(H97="","",VLOOKUP(H97+1000*$B97,IF($B97=1,$AT$5:$AT$24,$AU$5:$AU$24),1,0))</f>
        <v/>
      </c>
      <c r="AB97" s="179" t="str">
        <f>IF(J97="","",VLOOKUP(E97,$AQ$4:$AS$30,2,0))</f>
        <v/>
      </c>
      <c r="AC97" s="179" t="str">
        <f>IF(J97="","",VLOOKUP(E97,$AQ$4:$AS$30,3,0))</f>
        <v/>
      </c>
      <c r="AD97" s="179" t="str">
        <f>IF(K97="","",VLOOKUP(F97,$AQ$4:$AS$30,2,0))</f>
        <v/>
      </c>
      <c r="AE97" s="179" t="str">
        <f>IF(K97="","",VLOOKUP(F97,$AQ$4:$AS$30,3,0))</f>
        <v/>
      </c>
      <c r="AF97" s="179" t="str">
        <f>IF(L97="","",VLOOKUP(G97,$AQ$4:$AS$30,2,0))</f>
        <v/>
      </c>
      <c r="AG97" s="179" t="str">
        <f>IF(L97="","",VLOOKUP(G97,$AQ$4:$AS$30,3,0))</f>
        <v/>
      </c>
      <c r="AH97" s="179" t="str">
        <f>IF(M97="","",VLOOKUP(H97,$AQ$4:$AS$30,2,0))</f>
        <v/>
      </c>
      <c r="AI97" s="179" t="str">
        <f>IF(M97="","",VLOOKUP(H97,$AQ$4:$AS$30,3,0))</f>
        <v/>
      </c>
      <c r="AK97" s="202">
        <f>IF(ISERROR(SUM(X97:AA97))=TRUE,"×",A97)</f>
        <v>75</v>
      </c>
    </row>
    <row r="98" spans="1:37" ht="20.25" customHeight="1" x14ac:dyDescent="0.15">
      <c r="A98" s="15">
        <v>76</v>
      </c>
      <c r="B98" s="119" t="str">
        <f>IF(基本データ入力!L79="","",基本データ入力!L79)</f>
        <v/>
      </c>
      <c r="C98" s="116" t="str">
        <f>IF('処理用（範囲指定してますさわらないようにお願いします）'!$G77="","",'処理用（範囲指定してますさわらないようにお願いします）'!$G77)</f>
        <v/>
      </c>
      <c r="D98" s="120" t="str">
        <f>IF(基本データ入力!M79="","",基本データ入力!M79)</f>
        <v/>
      </c>
      <c r="E98" s="17"/>
      <c r="F98" s="16"/>
      <c r="G98" s="227"/>
      <c r="H98" s="228"/>
      <c r="I98" s="220"/>
      <c r="J98" s="18"/>
      <c r="K98" s="16"/>
      <c r="L98" s="227"/>
      <c r="M98" s="234"/>
      <c r="N98" s="220"/>
      <c r="O98" s="178"/>
      <c r="P98" s="178"/>
      <c r="Q98" s="178"/>
      <c r="R98" s="3">
        <f t="shared" si="13"/>
        <v>0</v>
      </c>
      <c r="S98" s="3">
        <f t="shared" si="14"/>
        <v>0</v>
      </c>
      <c r="T98" s="3">
        <f t="shared" si="15"/>
        <v>0</v>
      </c>
      <c r="U98" s="3">
        <f t="shared" si="16"/>
        <v>0</v>
      </c>
      <c r="V98" s="179">
        <f t="shared" si="17"/>
        <v>0</v>
      </c>
      <c r="W98" s="179">
        <f t="shared" si="18"/>
        <v>0</v>
      </c>
      <c r="X98" s="179" t="str">
        <f>IF(E98="","",VLOOKUP(E98+1000*$B98,IF($B98=1,$AT$5:$AT$24,$AU$5:$AU$24),1,0))</f>
        <v/>
      </c>
      <c r="Y98" s="179" t="str">
        <f>IF(F98="","",VLOOKUP(F98+1000*$B98,IF($B98=1,$AT$5:$AT$24,$AU$5:$AU$24),1,0))</f>
        <v/>
      </c>
      <c r="Z98" s="179" t="str">
        <f>IF(G98="","",VLOOKUP(G98+1000*$B98,IF($B98=1,$AT$5:$AT$24,$AU$5:$AU$24),1,0))</f>
        <v/>
      </c>
      <c r="AA98" s="179" t="str">
        <f>IF(H98="","",VLOOKUP(H98+1000*$B98,IF($B98=1,$AT$5:$AT$24,$AU$5:$AU$24),1,0))</f>
        <v/>
      </c>
      <c r="AB98" s="179" t="str">
        <f>IF(J98="","",VLOOKUP(E98,$AQ$4:$AS$30,2,0))</f>
        <v/>
      </c>
      <c r="AC98" s="179" t="str">
        <f>IF(J98="","",VLOOKUP(E98,$AQ$4:$AS$30,3,0))</f>
        <v/>
      </c>
      <c r="AD98" s="179" t="str">
        <f>IF(K98="","",VLOOKUP(F98,$AQ$4:$AS$30,2,0))</f>
        <v/>
      </c>
      <c r="AE98" s="179" t="str">
        <f>IF(K98="","",VLOOKUP(F98,$AQ$4:$AS$30,3,0))</f>
        <v/>
      </c>
      <c r="AF98" s="179" t="str">
        <f>IF(L98="","",VLOOKUP(G98,$AQ$4:$AS$30,2,0))</f>
        <v/>
      </c>
      <c r="AG98" s="179" t="str">
        <f>IF(L98="","",VLOOKUP(G98,$AQ$4:$AS$30,3,0))</f>
        <v/>
      </c>
      <c r="AH98" s="179" t="str">
        <f>IF(M98="","",VLOOKUP(H98,$AQ$4:$AS$30,2,0))</f>
        <v/>
      </c>
      <c r="AI98" s="179" t="str">
        <f>IF(M98="","",VLOOKUP(H98,$AQ$4:$AS$30,3,0))</f>
        <v/>
      </c>
      <c r="AK98" s="202">
        <f>IF(ISERROR(SUM(X98:AA98))=TRUE,"×",A98)</f>
        <v>76</v>
      </c>
    </row>
    <row r="99" spans="1:37" ht="20.25" customHeight="1" x14ac:dyDescent="0.15">
      <c r="A99" s="15">
        <v>77</v>
      </c>
      <c r="B99" s="119" t="str">
        <f>IF(基本データ入力!L80="","",基本データ入力!L80)</f>
        <v/>
      </c>
      <c r="C99" s="116" t="str">
        <f>IF('処理用（範囲指定してますさわらないようにお願いします）'!$G78="","",'処理用（範囲指定してますさわらないようにお願いします）'!$G78)</f>
        <v/>
      </c>
      <c r="D99" s="120" t="str">
        <f>IF(基本データ入力!M80="","",基本データ入力!M80)</f>
        <v/>
      </c>
      <c r="E99" s="17"/>
      <c r="F99" s="16"/>
      <c r="G99" s="227"/>
      <c r="H99" s="228"/>
      <c r="I99" s="220"/>
      <c r="J99" s="18"/>
      <c r="K99" s="16"/>
      <c r="L99" s="227"/>
      <c r="M99" s="234"/>
      <c r="N99" s="220"/>
      <c r="O99" s="178"/>
      <c r="P99" s="178"/>
      <c r="Q99" s="178"/>
      <c r="R99" s="3">
        <f t="shared" si="13"/>
        <v>0</v>
      </c>
      <c r="S99" s="3">
        <f t="shared" si="14"/>
        <v>0</v>
      </c>
      <c r="T99" s="3">
        <f t="shared" si="15"/>
        <v>0</v>
      </c>
      <c r="U99" s="3">
        <f t="shared" si="16"/>
        <v>0</v>
      </c>
      <c r="V99" s="179">
        <f t="shared" si="17"/>
        <v>0</v>
      </c>
      <c r="W99" s="179">
        <f t="shared" si="18"/>
        <v>0</v>
      </c>
      <c r="X99" s="179" t="str">
        <f>IF(E99="","",VLOOKUP(E99+1000*$B99,IF($B99=1,$AT$5:$AT$24,$AU$5:$AU$24),1,0))</f>
        <v/>
      </c>
      <c r="Y99" s="179" t="str">
        <f>IF(F99="","",VLOOKUP(F99+1000*$B99,IF($B99=1,$AT$5:$AT$24,$AU$5:$AU$24),1,0))</f>
        <v/>
      </c>
      <c r="Z99" s="179" t="str">
        <f>IF(G99="","",VLOOKUP(G99+1000*$B99,IF($B99=1,$AT$5:$AT$24,$AU$5:$AU$24),1,0))</f>
        <v/>
      </c>
      <c r="AA99" s="179" t="str">
        <f>IF(H99="","",VLOOKUP(H99+1000*$B99,IF($B99=1,$AT$5:$AT$24,$AU$5:$AU$24),1,0))</f>
        <v/>
      </c>
      <c r="AB99" s="179" t="str">
        <f>IF(J99="","",VLOOKUP(E99,$AQ$4:$AS$30,2,0))</f>
        <v/>
      </c>
      <c r="AC99" s="179" t="str">
        <f>IF(J99="","",VLOOKUP(E99,$AQ$4:$AS$30,3,0))</f>
        <v/>
      </c>
      <c r="AD99" s="179" t="str">
        <f>IF(K99="","",VLOOKUP(F99,$AQ$4:$AS$30,2,0))</f>
        <v/>
      </c>
      <c r="AE99" s="179" t="str">
        <f>IF(K99="","",VLOOKUP(F99,$AQ$4:$AS$30,3,0))</f>
        <v/>
      </c>
      <c r="AF99" s="179" t="str">
        <f>IF(L99="","",VLOOKUP(G99,$AQ$4:$AS$30,2,0))</f>
        <v/>
      </c>
      <c r="AG99" s="179" t="str">
        <f>IF(L99="","",VLOOKUP(G99,$AQ$4:$AS$30,3,0))</f>
        <v/>
      </c>
      <c r="AH99" s="179" t="str">
        <f>IF(M99="","",VLOOKUP(H99,$AQ$4:$AS$30,2,0))</f>
        <v/>
      </c>
      <c r="AI99" s="179" t="str">
        <f>IF(M99="","",VLOOKUP(H99,$AQ$4:$AS$30,3,0))</f>
        <v/>
      </c>
      <c r="AK99" s="202">
        <f>IF(ISERROR(SUM(X99:AA99))=TRUE,"×",A99)</f>
        <v>77</v>
      </c>
    </row>
    <row r="100" spans="1:37" ht="20.25" customHeight="1" x14ac:dyDescent="0.15">
      <c r="A100" s="15">
        <v>78</v>
      </c>
      <c r="B100" s="119" t="str">
        <f>IF(基本データ入力!L81="","",基本データ入力!L81)</f>
        <v/>
      </c>
      <c r="C100" s="116" t="str">
        <f>IF('処理用（範囲指定してますさわらないようにお願いします）'!$G79="","",'処理用（範囲指定してますさわらないようにお願いします）'!$G79)</f>
        <v/>
      </c>
      <c r="D100" s="120" t="str">
        <f>IF(基本データ入力!M81="","",基本データ入力!M81)</f>
        <v/>
      </c>
      <c r="E100" s="17"/>
      <c r="F100" s="16"/>
      <c r="G100" s="227"/>
      <c r="H100" s="228"/>
      <c r="I100" s="220"/>
      <c r="J100" s="18"/>
      <c r="K100" s="16"/>
      <c r="L100" s="227"/>
      <c r="M100" s="234"/>
      <c r="N100" s="220"/>
      <c r="O100" s="178"/>
      <c r="P100" s="178"/>
      <c r="Q100" s="178"/>
      <c r="R100" s="3">
        <f t="shared" si="13"/>
        <v>0</v>
      </c>
      <c r="S100" s="3">
        <f t="shared" si="14"/>
        <v>0</v>
      </c>
      <c r="T100" s="3">
        <f t="shared" si="15"/>
        <v>0</v>
      </c>
      <c r="U100" s="3">
        <f t="shared" si="16"/>
        <v>0</v>
      </c>
      <c r="V100" s="179">
        <f t="shared" si="17"/>
        <v>0</v>
      </c>
      <c r="W100" s="179">
        <f t="shared" si="18"/>
        <v>0</v>
      </c>
      <c r="X100" s="179" t="str">
        <f>IF(E100="","",VLOOKUP(E100+1000*$B100,IF($B100=1,$AT$5:$AT$24,$AU$5:$AU$24),1,0))</f>
        <v/>
      </c>
      <c r="Y100" s="179" t="str">
        <f>IF(F100="","",VLOOKUP(F100+1000*$B100,IF($B100=1,$AT$5:$AT$24,$AU$5:$AU$24),1,0))</f>
        <v/>
      </c>
      <c r="Z100" s="179" t="str">
        <f>IF(G100="","",VLOOKUP(G100+1000*$B100,IF($B100=1,$AT$5:$AT$24,$AU$5:$AU$24),1,0))</f>
        <v/>
      </c>
      <c r="AA100" s="179" t="str">
        <f>IF(H100="","",VLOOKUP(H100+1000*$B100,IF($B100=1,$AT$5:$AT$24,$AU$5:$AU$24),1,0))</f>
        <v/>
      </c>
      <c r="AB100" s="179" t="str">
        <f>IF(J100="","",VLOOKUP(E100,$AQ$4:$AS$30,2,0))</f>
        <v/>
      </c>
      <c r="AC100" s="179" t="str">
        <f>IF(J100="","",VLOOKUP(E100,$AQ$4:$AS$30,3,0))</f>
        <v/>
      </c>
      <c r="AD100" s="179" t="str">
        <f>IF(K100="","",VLOOKUP(F100,$AQ$4:$AS$30,2,0))</f>
        <v/>
      </c>
      <c r="AE100" s="179" t="str">
        <f>IF(K100="","",VLOOKUP(F100,$AQ$4:$AS$30,3,0))</f>
        <v/>
      </c>
      <c r="AF100" s="179" t="str">
        <f>IF(L100="","",VLOOKUP(G100,$AQ$4:$AS$30,2,0))</f>
        <v/>
      </c>
      <c r="AG100" s="179" t="str">
        <f>IF(L100="","",VLOOKUP(G100,$AQ$4:$AS$30,3,0))</f>
        <v/>
      </c>
      <c r="AH100" s="179" t="str">
        <f>IF(M100="","",VLOOKUP(H100,$AQ$4:$AS$30,2,0))</f>
        <v/>
      </c>
      <c r="AI100" s="179" t="str">
        <f>IF(M100="","",VLOOKUP(H100,$AQ$4:$AS$30,3,0))</f>
        <v/>
      </c>
      <c r="AK100" s="202">
        <f>IF(ISERROR(SUM(X100:AA100))=TRUE,"×",A100)</f>
        <v>78</v>
      </c>
    </row>
    <row r="101" spans="1:37" ht="20.25" customHeight="1" x14ac:dyDescent="0.15">
      <c r="A101" s="15">
        <v>79</v>
      </c>
      <c r="B101" s="119" t="str">
        <f>IF(基本データ入力!L82="","",基本データ入力!L82)</f>
        <v/>
      </c>
      <c r="C101" s="116" t="str">
        <f>IF('処理用（範囲指定してますさわらないようにお願いします）'!$G80="","",'処理用（範囲指定してますさわらないようにお願いします）'!$G80)</f>
        <v/>
      </c>
      <c r="D101" s="120" t="str">
        <f>IF(基本データ入力!M82="","",基本データ入力!M82)</f>
        <v/>
      </c>
      <c r="E101" s="17"/>
      <c r="F101" s="16"/>
      <c r="G101" s="227"/>
      <c r="H101" s="228"/>
      <c r="I101" s="220"/>
      <c r="J101" s="18"/>
      <c r="K101" s="16"/>
      <c r="L101" s="227"/>
      <c r="M101" s="234"/>
      <c r="N101" s="220"/>
      <c r="O101" s="178"/>
      <c r="P101" s="178"/>
      <c r="Q101" s="178"/>
      <c r="R101" s="3">
        <f t="shared" si="13"/>
        <v>0</v>
      </c>
      <c r="S101" s="3">
        <f t="shared" si="14"/>
        <v>0</v>
      </c>
      <c r="T101" s="3">
        <f t="shared" si="15"/>
        <v>0</v>
      </c>
      <c r="U101" s="3">
        <f t="shared" si="16"/>
        <v>0</v>
      </c>
      <c r="V101" s="179">
        <f t="shared" si="17"/>
        <v>0</v>
      </c>
      <c r="W101" s="179">
        <f t="shared" si="18"/>
        <v>0</v>
      </c>
      <c r="X101" s="179" t="str">
        <f>IF(E101="","",VLOOKUP(E101+1000*$B101,IF($B101=1,$AT$5:$AT$24,$AU$5:$AU$24),1,0))</f>
        <v/>
      </c>
      <c r="Y101" s="179" t="str">
        <f>IF(F101="","",VLOOKUP(F101+1000*$B101,IF($B101=1,$AT$5:$AT$24,$AU$5:$AU$24),1,0))</f>
        <v/>
      </c>
      <c r="Z101" s="179" t="str">
        <f>IF(G101="","",VLOOKUP(G101+1000*$B101,IF($B101=1,$AT$5:$AT$24,$AU$5:$AU$24),1,0))</f>
        <v/>
      </c>
      <c r="AA101" s="179" t="str">
        <f>IF(H101="","",VLOOKUP(H101+1000*$B101,IF($B101=1,$AT$5:$AT$24,$AU$5:$AU$24),1,0))</f>
        <v/>
      </c>
      <c r="AB101" s="179" t="str">
        <f>IF(J101="","",VLOOKUP(E101,$AQ$4:$AS$30,2,0))</f>
        <v/>
      </c>
      <c r="AC101" s="179" t="str">
        <f>IF(J101="","",VLOOKUP(E101,$AQ$4:$AS$30,3,0))</f>
        <v/>
      </c>
      <c r="AD101" s="179" t="str">
        <f>IF(K101="","",VLOOKUP(F101,$AQ$4:$AS$30,2,0))</f>
        <v/>
      </c>
      <c r="AE101" s="179" t="str">
        <f>IF(K101="","",VLOOKUP(F101,$AQ$4:$AS$30,3,0))</f>
        <v/>
      </c>
      <c r="AF101" s="179" t="str">
        <f>IF(L101="","",VLOOKUP(G101,$AQ$4:$AS$30,2,0))</f>
        <v/>
      </c>
      <c r="AG101" s="179" t="str">
        <f>IF(L101="","",VLOOKUP(G101,$AQ$4:$AS$30,3,0))</f>
        <v/>
      </c>
      <c r="AH101" s="179" t="str">
        <f>IF(M101="","",VLOOKUP(H101,$AQ$4:$AS$30,2,0))</f>
        <v/>
      </c>
      <c r="AI101" s="179" t="str">
        <f>IF(M101="","",VLOOKUP(H101,$AQ$4:$AS$30,3,0))</f>
        <v/>
      </c>
      <c r="AK101" s="202">
        <f>IF(ISERROR(SUM(X101:AA101))=TRUE,"×",A101)</f>
        <v>79</v>
      </c>
    </row>
    <row r="102" spans="1:37" ht="20.25" customHeight="1" x14ac:dyDescent="0.15">
      <c r="A102" s="15">
        <v>80</v>
      </c>
      <c r="B102" s="119" t="str">
        <f>IF(基本データ入力!L83="","",基本データ入力!L83)</f>
        <v/>
      </c>
      <c r="C102" s="116" t="str">
        <f>IF('処理用（範囲指定してますさわらないようにお願いします）'!$G81="","",'処理用（範囲指定してますさわらないようにお願いします）'!$G81)</f>
        <v/>
      </c>
      <c r="D102" s="120" t="str">
        <f>IF(基本データ入力!M83="","",基本データ入力!M83)</f>
        <v/>
      </c>
      <c r="E102" s="17"/>
      <c r="F102" s="16"/>
      <c r="G102" s="227"/>
      <c r="H102" s="228"/>
      <c r="I102" s="220"/>
      <c r="J102" s="18"/>
      <c r="K102" s="16"/>
      <c r="L102" s="227"/>
      <c r="M102" s="234"/>
      <c r="N102" s="220"/>
      <c r="O102" s="178"/>
      <c r="P102" s="178"/>
      <c r="Q102" s="178"/>
      <c r="R102" s="3">
        <f t="shared" si="13"/>
        <v>0</v>
      </c>
      <c r="S102" s="3">
        <f t="shared" si="14"/>
        <v>0</v>
      </c>
      <c r="T102" s="3">
        <f t="shared" si="15"/>
        <v>0</v>
      </c>
      <c r="U102" s="3">
        <f t="shared" si="16"/>
        <v>0</v>
      </c>
      <c r="V102" s="179">
        <f t="shared" si="17"/>
        <v>0</v>
      </c>
      <c r="W102" s="179">
        <f t="shared" si="18"/>
        <v>0</v>
      </c>
      <c r="X102" s="179" t="str">
        <f>IF(E102="","",VLOOKUP(E102+1000*$B102,IF($B102=1,$AT$5:$AT$24,$AU$5:$AU$24),1,0))</f>
        <v/>
      </c>
      <c r="Y102" s="179" t="str">
        <f>IF(F102="","",VLOOKUP(F102+1000*$B102,IF($B102=1,$AT$5:$AT$24,$AU$5:$AU$24),1,0))</f>
        <v/>
      </c>
      <c r="Z102" s="179" t="str">
        <f>IF(G102="","",VLOOKUP(G102+1000*$B102,IF($B102=1,$AT$5:$AT$24,$AU$5:$AU$24),1,0))</f>
        <v/>
      </c>
      <c r="AA102" s="179" t="str">
        <f>IF(H102="","",VLOOKUP(H102+1000*$B102,IF($B102=1,$AT$5:$AT$24,$AU$5:$AU$24),1,0))</f>
        <v/>
      </c>
      <c r="AB102" s="179" t="str">
        <f>IF(J102="","",VLOOKUP(E102,$AQ$4:$AS$30,2,0))</f>
        <v/>
      </c>
      <c r="AC102" s="179" t="str">
        <f>IF(J102="","",VLOOKUP(E102,$AQ$4:$AS$30,3,0))</f>
        <v/>
      </c>
      <c r="AD102" s="179" t="str">
        <f>IF(K102="","",VLOOKUP(F102,$AQ$4:$AS$30,2,0))</f>
        <v/>
      </c>
      <c r="AE102" s="179" t="str">
        <f>IF(K102="","",VLOOKUP(F102,$AQ$4:$AS$30,3,0))</f>
        <v/>
      </c>
      <c r="AF102" s="179" t="str">
        <f>IF(L102="","",VLOOKUP(G102,$AQ$4:$AS$30,2,0))</f>
        <v/>
      </c>
      <c r="AG102" s="179" t="str">
        <f>IF(L102="","",VLOOKUP(G102,$AQ$4:$AS$30,3,0))</f>
        <v/>
      </c>
      <c r="AH102" s="179" t="str">
        <f>IF(M102="","",VLOOKUP(H102,$AQ$4:$AS$30,2,0))</f>
        <v/>
      </c>
      <c r="AI102" s="179" t="str">
        <f>IF(M102="","",VLOOKUP(H102,$AQ$4:$AS$30,3,0))</f>
        <v/>
      </c>
      <c r="AK102" s="202">
        <f>IF(ISERROR(SUM(X102:AA102))=TRUE,"×",A102)</f>
        <v>80</v>
      </c>
    </row>
    <row r="103" spans="1:37" ht="20.25" customHeight="1" x14ac:dyDescent="0.15">
      <c r="A103" s="15">
        <v>81</v>
      </c>
      <c r="B103" s="119" t="str">
        <f>IF(基本データ入力!L84="","",基本データ入力!L84)</f>
        <v/>
      </c>
      <c r="C103" s="116" t="str">
        <f>IF('処理用（範囲指定してますさわらないようにお願いします）'!$G82="","",'処理用（範囲指定してますさわらないようにお願いします）'!$G82)</f>
        <v/>
      </c>
      <c r="D103" s="120" t="str">
        <f>IF(基本データ入力!M84="","",基本データ入力!M84)</f>
        <v/>
      </c>
      <c r="E103" s="17"/>
      <c r="F103" s="16"/>
      <c r="G103" s="227"/>
      <c r="H103" s="228"/>
      <c r="I103" s="220"/>
      <c r="J103" s="18"/>
      <c r="K103" s="16"/>
      <c r="L103" s="227"/>
      <c r="M103" s="234"/>
      <c r="N103" s="220"/>
      <c r="O103" s="178"/>
      <c r="P103" s="178"/>
      <c r="Q103" s="178"/>
      <c r="R103" s="3">
        <f t="shared" si="13"/>
        <v>0</v>
      </c>
      <c r="S103" s="3">
        <f t="shared" si="14"/>
        <v>0</v>
      </c>
      <c r="T103" s="3">
        <f t="shared" si="15"/>
        <v>0</v>
      </c>
      <c r="U103" s="3">
        <f t="shared" si="16"/>
        <v>0</v>
      </c>
      <c r="V103" s="179">
        <f t="shared" si="17"/>
        <v>0</v>
      </c>
      <c r="W103" s="179">
        <f t="shared" si="18"/>
        <v>0</v>
      </c>
      <c r="X103" s="179" t="str">
        <f>IF(E103="","",VLOOKUP(E103+1000*$B103,IF($B103=1,$AT$5:$AT$24,$AU$5:$AU$24),1,0))</f>
        <v/>
      </c>
      <c r="Y103" s="179" t="str">
        <f>IF(F103="","",VLOOKUP(F103+1000*$B103,IF($B103=1,$AT$5:$AT$24,$AU$5:$AU$24),1,0))</f>
        <v/>
      </c>
      <c r="Z103" s="179" t="str">
        <f>IF(G103="","",VLOOKUP(G103+1000*$B103,IF($B103=1,$AT$5:$AT$24,$AU$5:$AU$24),1,0))</f>
        <v/>
      </c>
      <c r="AA103" s="179" t="str">
        <f>IF(H103="","",VLOOKUP(H103+1000*$B103,IF($B103=1,$AT$5:$AT$24,$AU$5:$AU$24),1,0))</f>
        <v/>
      </c>
      <c r="AB103" s="179" t="str">
        <f>IF(J103="","",VLOOKUP(E103,$AQ$4:$AS$30,2,0))</f>
        <v/>
      </c>
      <c r="AC103" s="179" t="str">
        <f>IF(J103="","",VLOOKUP(E103,$AQ$4:$AS$30,3,0))</f>
        <v/>
      </c>
      <c r="AD103" s="179" t="str">
        <f>IF(K103="","",VLOOKUP(F103,$AQ$4:$AS$30,2,0))</f>
        <v/>
      </c>
      <c r="AE103" s="179" t="str">
        <f>IF(K103="","",VLOOKUP(F103,$AQ$4:$AS$30,3,0))</f>
        <v/>
      </c>
      <c r="AF103" s="179" t="str">
        <f>IF(L103="","",VLOOKUP(G103,$AQ$4:$AS$30,2,0))</f>
        <v/>
      </c>
      <c r="AG103" s="179" t="str">
        <f>IF(L103="","",VLOOKUP(G103,$AQ$4:$AS$30,3,0))</f>
        <v/>
      </c>
      <c r="AH103" s="179" t="str">
        <f>IF(M103="","",VLOOKUP(H103,$AQ$4:$AS$30,2,0))</f>
        <v/>
      </c>
      <c r="AI103" s="179" t="str">
        <f>IF(M103="","",VLOOKUP(H103,$AQ$4:$AS$30,3,0))</f>
        <v/>
      </c>
      <c r="AK103" s="202">
        <f>IF(ISERROR(SUM(X103:AA103))=TRUE,"×",A103)</f>
        <v>81</v>
      </c>
    </row>
    <row r="104" spans="1:37" ht="20.25" customHeight="1" x14ac:dyDescent="0.15">
      <c r="A104" s="15">
        <v>82</v>
      </c>
      <c r="B104" s="119" t="str">
        <f>IF(基本データ入力!L85="","",基本データ入力!L85)</f>
        <v/>
      </c>
      <c r="C104" s="116" t="str">
        <f>IF('処理用（範囲指定してますさわらないようにお願いします）'!$G83="","",'処理用（範囲指定してますさわらないようにお願いします）'!$G83)</f>
        <v/>
      </c>
      <c r="D104" s="120" t="str">
        <f>IF(基本データ入力!M85="","",基本データ入力!M85)</f>
        <v/>
      </c>
      <c r="E104" s="17"/>
      <c r="F104" s="16"/>
      <c r="G104" s="227"/>
      <c r="H104" s="228"/>
      <c r="I104" s="220"/>
      <c r="J104" s="18"/>
      <c r="K104" s="16"/>
      <c r="L104" s="227"/>
      <c r="M104" s="234"/>
      <c r="N104" s="220"/>
      <c r="O104" s="178"/>
      <c r="P104" s="178"/>
      <c r="Q104" s="178"/>
      <c r="R104" s="3">
        <f t="shared" si="13"/>
        <v>0</v>
      </c>
      <c r="S104" s="3">
        <f t="shared" si="14"/>
        <v>0</v>
      </c>
      <c r="T104" s="3">
        <f t="shared" si="15"/>
        <v>0</v>
      </c>
      <c r="U104" s="3">
        <f t="shared" si="16"/>
        <v>0</v>
      </c>
      <c r="V104" s="179">
        <f t="shared" si="17"/>
        <v>0</v>
      </c>
      <c r="W104" s="179">
        <f t="shared" si="18"/>
        <v>0</v>
      </c>
      <c r="X104" s="179" t="str">
        <f>IF(E104="","",VLOOKUP(E104+1000*$B104,IF($B104=1,$AT$5:$AT$24,$AU$5:$AU$24),1,0))</f>
        <v/>
      </c>
      <c r="Y104" s="179" t="str">
        <f>IF(F104="","",VLOOKUP(F104+1000*$B104,IF($B104=1,$AT$5:$AT$24,$AU$5:$AU$24),1,0))</f>
        <v/>
      </c>
      <c r="Z104" s="179" t="str">
        <f>IF(G104="","",VLOOKUP(G104+1000*$B104,IF($B104=1,$AT$5:$AT$24,$AU$5:$AU$24),1,0))</f>
        <v/>
      </c>
      <c r="AA104" s="179" t="str">
        <f>IF(H104="","",VLOOKUP(H104+1000*$B104,IF($B104=1,$AT$5:$AT$24,$AU$5:$AU$24),1,0))</f>
        <v/>
      </c>
      <c r="AB104" s="179" t="str">
        <f>IF(J104="","",VLOOKUP(E104,$AQ$4:$AS$30,2,0))</f>
        <v/>
      </c>
      <c r="AC104" s="179" t="str">
        <f>IF(J104="","",VLOOKUP(E104,$AQ$4:$AS$30,3,0))</f>
        <v/>
      </c>
      <c r="AD104" s="179" t="str">
        <f>IF(K104="","",VLOOKUP(F104,$AQ$4:$AS$30,2,0))</f>
        <v/>
      </c>
      <c r="AE104" s="179" t="str">
        <f>IF(K104="","",VLOOKUP(F104,$AQ$4:$AS$30,3,0))</f>
        <v/>
      </c>
      <c r="AF104" s="179" t="str">
        <f>IF(L104="","",VLOOKUP(G104,$AQ$4:$AS$30,2,0))</f>
        <v/>
      </c>
      <c r="AG104" s="179" t="str">
        <f>IF(L104="","",VLOOKUP(G104,$AQ$4:$AS$30,3,0))</f>
        <v/>
      </c>
      <c r="AH104" s="179" t="str">
        <f>IF(M104="","",VLOOKUP(H104,$AQ$4:$AS$30,2,0))</f>
        <v/>
      </c>
      <c r="AI104" s="179" t="str">
        <f>IF(M104="","",VLOOKUP(H104,$AQ$4:$AS$30,3,0))</f>
        <v/>
      </c>
      <c r="AK104" s="202">
        <f>IF(ISERROR(SUM(X104:AA104))=TRUE,"×",A104)</f>
        <v>82</v>
      </c>
    </row>
    <row r="105" spans="1:37" ht="20.25" customHeight="1" x14ac:dyDescent="0.15">
      <c r="A105" s="15">
        <v>83</v>
      </c>
      <c r="B105" s="119" t="str">
        <f>IF(基本データ入力!L86="","",基本データ入力!L86)</f>
        <v/>
      </c>
      <c r="C105" s="116" t="str">
        <f>IF('処理用（範囲指定してますさわらないようにお願いします）'!$G84="","",'処理用（範囲指定してますさわらないようにお願いします）'!$G84)</f>
        <v/>
      </c>
      <c r="D105" s="120" t="str">
        <f>IF(基本データ入力!M86="","",基本データ入力!M86)</f>
        <v/>
      </c>
      <c r="E105" s="17"/>
      <c r="F105" s="16"/>
      <c r="G105" s="227"/>
      <c r="H105" s="228"/>
      <c r="I105" s="220"/>
      <c r="J105" s="18"/>
      <c r="K105" s="16"/>
      <c r="L105" s="227"/>
      <c r="M105" s="234"/>
      <c r="N105" s="220"/>
      <c r="O105" s="178"/>
      <c r="P105" s="178"/>
      <c r="Q105" s="178"/>
      <c r="R105" s="3">
        <f t="shared" si="13"/>
        <v>0</v>
      </c>
      <c r="S105" s="3">
        <f t="shared" si="14"/>
        <v>0</v>
      </c>
      <c r="T105" s="3">
        <f t="shared" si="15"/>
        <v>0</v>
      </c>
      <c r="U105" s="3">
        <f t="shared" si="16"/>
        <v>0</v>
      </c>
      <c r="V105" s="179">
        <f t="shared" si="17"/>
        <v>0</v>
      </c>
      <c r="W105" s="179">
        <f t="shared" si="18"/>
        <v>0</v>
      </c>
      <c r="X105" s="179" t="str">
        <f>IF(E105="","",VLOOKUP(E105+1000*$B105,IF($B105=1,$AT$5:$AT$24,$AU$5:$AU$24),1,0))</f>
        <v/>
      </c>
      <c r="Y105" s="179" t="str">
        <f>IF(F105="","",VLOOKUP(F105+1000*$B105,IF($B105=1,$AT$5:$AT$24,$AU$5:$AU$24),1,0))</f>
        <v/>
      </c>
      <c r="Z105" s="179" t="str">
        <f>IF(G105="","",VLOOKUP(G105+1000*$B105,IF($B105=1,$AT$5:$AT$24,$AU$5:$AU$24),1,0))</f>
        <v/>
      </c>
      <c r="AA105" s="179" t="str">
        <f>IF(H105="","",VLOOKUP(H105+1000*$B105,IF($B105=1,$AT$5:$AT$24,$AU$5:$AU$24),1,0))</f>
        <v/>
      </c>
      <c r="AB105" s="179" t="str">
        <f>IF(J105="","",VLOOKUP(E105,$AQ$4:$AS$30,2,0))</f>
        <v/>
      </c>
      <c r="AC105" s="179" t="str">
        <f>IF(J105="","",VLOOKUP(E105,$AQ$4:$AS$30,3,0))</f>
        <v/>
      </c>
      <c r="AD105" s="179" t="str">
        <f>IF(K105="","",VLOOKUP(F105,$AQ$4:$AS$30,2,0))</f>
        <v/>
      </c>
      <c r="AE105" s="179" t="str">
        <f>IF(K105="","",VLOOKUP(F105,$AQ$4:$AS$30,3,0))</f>
        <v/>
      </c>
      <c r="AF105" s="179" t="str">
        <f>IF(L105="","",VLOOKUP(G105,$AQ$4:$AS$30,2,0))</f>
        <v/>
      </c>
      <c r="AG105" s="179" t="str">
        <f>IF(L105="","",VLOOKUP(G105,$AQ$4:$AS$30,3,0))</f>
        <v/>
      </c>
      <c r="AH105" s="179" t="str">
        <f>IF(M105="","",VLOOKUP(H105,$AQ$4:$AS$30,2,0))</f>
        <v/>
      </c>
      <c r="AI105" s="179" t="str">
        <f>IF(M105="","",VLOOKUP(H105,$AQ$4:$AS$30,3,0))</f>
        <v/>
      </c>
      <c r="AK105" s="202">
        <f>IF(ISERROR(SUM(X105:AA105))=TRUE,"×",A105)</f>
        <v>83</v>
      </c>
    </row>
    <row r="106" spans="1:37" ht="20.25" customHeight="1" x14ac:dyDescent="0.15">
      <c r="A106" s="15">
        <v>84</v>
      </c>
      <c r="B106" s="119" t="str">
        <f>IF(基本データ入力!L87="","",基本データ入力!L87)</f>
        <v/>
      </c>
      <c r="C106" s="116" t="str">
        <f>IF('処理用（範囲指定してますさわらないようにお願いします）'!$G85="","",'処理用（範囲指定してますさわらないようにお願いします）'!$G85)</f>
        <v/>
      </c>
      <c r="D106" s="120" t="str">
        <f>IF(基本データ入力!M87="","",基本データ入力!M87)</f>
        <v/>
      </c>
      <c r="E106" s="17"/>
      <c r="F106" s="16"/>
      <c r="G106" s="227"/>
      <c r="H106" s="228"/>
      <c r="I106" s="220"/>
      <c r="J106" s="18"/>
      <c r="K106" s="16"/>
      <c r="L106" s="227"/>
      <c r="M106" s="234"/>
      <c r="N106" s="220"/>
      <c r="O106" s="178"/>
      <c r="P106" s="178"/>
      <c r="Q106" s="178"/>
      <c r="R106" s="3">
        <f t="shared" si="13"/>
        <v>0</v>
      </c>
      <c r="S106" s="3">
        <f t="shared" si="14"/>
        <v>0</v>
      </c>
      <c r="T106" s="3">
        <f t="shared" si="15"/>
        <v>0</v>
      </c>
      <c r="U106" s="3">
        <f t="shared" si="16"/>
        <v>0</v>
      </c>
      <c r="V106" s="179">
        <f t="shared" si="17"/>
        <v>0</v>
      </c>
      <c r="W106" s="179">
        <f t="shared" si="18"/>
        <v>0</v>
      </c>
      <c r="X106" s="179" t="str">
        <f>IF(E106="","",VLOOKUP(E106+1000*$B106,IF($B106=1,$AT$5:$AT$24,$AU$5:$AU$24),1,0))</f>
        <v/>
      </c>
      <c r="Y106" s="179" t="str">
        <f>IF(F106="","",VLOOKUP(F106+1000*$B106,IF($B106=1,$AT$5:$AT$24,$AU$5:$AU$24),1,0))</f>
        <v/>
      </c>
      <c r="Z106" s="179" t="str">
        <f>IF(G106="","",VLOOKUP(G106+1000*$B106,IF($B106=1,$AT$5:$AT$24,$AU$5:$AU$24),1,0))</f>
        <v/>
      </c>
      <c r="AA106" s="179" t="str">
        <f>IF(H106="","",VLOOKUP(H106+1000*$B106,IF($B106=1,$AT$5:$AT$24,$AU$5:$AU$24),1,0))</f>
        <v/>
      </c>
      <c r="AB106" s="179" t="str">
        <f>IF(J106="","",VLOOKUP(E106,$AQ$4:$AS$30,2,0))</f>
        <v/>
      </c>
      <c r="AC106" s="179" t="str">
        <f>IF(J106="","",VLOOKUP(E106,$AQ$4:$AS$30,3,0))</f>
        <v/>
      </c>
      <c r="AD106" s="179" t="str">
        <f>IF(K106="","",VLOOKUP(F106,$AQ$4:$AS$30,2,0))</f>
        <v/>
      </c>
      <c r="AE106" s="179" t="str">
        <f>IF(K106="","",VLOOKUP(F106,$AQ$4:$AS$30,3,0))</f>
        <v/>
      </c>
      <c r="AF106" s="179" t="str">
        <f>IF(L106="","",VLOOKUP(G106,$AQ$4:$AS$30,2,0))</f>
        <v/>
      </c>
      <c r="AG106" s="179" t="str">
        <f>IF(L106="","",VLOOKUP(G106,$AQ$4:$AS$30,3,0))</f>
        <v/>
      </c>
      <c r="AH106" s="179" t="str">
        <f>IF(M106="","",VLOOKUP(H106,$AQ$4:$AS$30,2,0))</f>
        <v/>
      </c>
      <c r="AI106" s="179" t="str">
        <f>IF(M106="","",VLOOKUP(H106,$AQ$4:$AS$30,3,0))</f>
        <v/>
      </c>
      <c r="AK106" s="202">
        <f>IF(ISERROR(SUM(X106:AA106))=TRUE,"×",A106)</f>
        <v>84</v>
      </c>
    </row>
    <row r="107" spans="1:37" ht="20.25" customHeight="1" x14ac:dyDescent="0.15">
      <c r="A107" s="15">
        <v>85</v>
      </c>
      <c r="B107" s="119" t="str">
        <f>IF(基本データ入力!L88="","",基本データ入力!L88)</f>
        <v/>
      </c>
      <c r="C107" s="116" t="str">
        <f>IF('処理用（範囲指定してますさわらないようにお願いします）'!$G86="","",'処理用（範囲指定してますさわらないようにお願いします）'!$G86)</f>
        <v/>
      </c>
      <c r="D107" s="120" t="str">
        <f>IF(基本データ入力!M88="","",基本データ入力!M88)</f>
        <v/>
      </c>
      <c r="E107" s="17"/>
      <c r="F107" s="16"/>
      <c r="G107" s="227"/>
      <c r="H107" s="228"/>
      <c r="I107" s="220"/>
      <c r="J107" s="18"/>
      <c r="K107" s="16"/>
      <c r="L107" s="227"/>
      <c r="M107" s="234"/>
      <c r="N107" s="220"/>
      <c r="O107" s="178"/>
      <c r="P107" s="178"/>
      <c r="Q107" s="178"/>
      <c r="R107" s="3">
        <f t="shared" si="13"/>
        <v>0</v>
      </c>
      <c r="S107" s="3">
        <f t="shared" si="14"/>
        <v>0</v>
      </c>
      <c r="T107" s="3">
        <f t="shared" si="15"/>
        <v>0</v>
      </c>
      <c r="U107" s="3">
        <f t="shared" si="16"/>
        <v>0</v>
      </c>
      <c r="V107" s="179">
        <f t="shared" si="17"/>
        <v>0</v>
      </c>
      <c r="W107" s="179">
        <f t="shared" si="18"/>
        <v>0</v>
      </c>
      <c r="X107" s="179" t="str">
        <f>IF(E107="","",VLOOKUP(E107+1000*$B107,IF($B107=1,$AT$5:$AT$24,$AU$5:$AU$24),1,0))</f>
        <v/>
      </c>
      <c r="Y107" s="179" t="str">
        <f>IF(F107="","",VLOOKUP(F107+1000*$B107,IF($B107=1,$AT$5:$AT$24,$AU$5:$AU$24),1,0))</f>
        <v/>
      </c>
      <c r="Z107" s="179" t="str">
        <f>IF(G107="","",VLOOKUP(G107+1000*$B107,IF($B107=1,$AT$5:$AT$24,$AU$5:$AU$24),1,0))</f>
        <v/>
      </c>
      <c r="AA107" s="179" t="str">
        <f>IF(H107="","",VLOOKUP(H107+1000*$B107,IF($B107=1,$AT$5:$AT$24,$AU$5:$AU$24),1,0))</f>
        <v/>
      </c>
      <c r="AB107" s="179" t="str">
        <f>IF(J107="","",VLOOKUP(E107,$AQ$4:$AS$30,2,0))</f>
        <v/>
      </c>
      <c r="AC107" s="179" t="str">
        <f>IF(J107="","",VLOOKUP(E107,$AQ$4:$AS$30,3,0))</f>
        <v/>
      </c>
      <c r="AD107" s="179" t="str">
        <f>IF(K107="","",VLOOKUP(F107,$AQ$4:$AS$30,2,0))</f>
        <v/>
      </c>
      <c r="AE107" s="179" t="str">
        <f>IF(K107="","",VLOOKUP(F107,$AQ$4:$AS$30,3,0))</f>
        <v/>
      </c>
      <c r="AF107" s="179" t="str">
        <f>IF(L107="","",VLOOKUP(G107,$AQ$4:$AS$30,2,0))</f>
        <v/>
      </c>
      <c r="AG107" s="179" t="str">
        <f>IF(L107="","",VLOOKUP(G107,$AQ$4:$AS$30,3,0))</f>
        <v/>
      </c>
      <c r="AH107" s="179" t="str">
        <f>IF(M107="","",VLOOKUP(H107,$AQ$4:$AS$30,2,0))</f>
        <v/>
      </c>
      <c r="AI107" s="179" t="str">
        <f>IF(M107="","",VLOOKUP(H107,$AQ$4:$AS$30,3,0))</f>
        <v/>
      </c>
      <c r="AK107" s="202">
        <f>IF(ISERROR(SUM(X107:AA107))=TRUE,"×",A107)</f>
        <v>85</v>
      </c>
    </row>
    <row r="108" spans="1:37" ht="20.25" customHeight="1" x14ac:dyDescent="0.15">
      <c r="A108" s="15">
        <v>86</v>
      </c>
      <c r="B108" s="119" t="str">
        <f>IF(基本データ入力!L89="","",基本データ入力!L89)</f>
        <v/>
      </c>
      <c r="C108" s="116" t="str">
        <f>IF('処理用（範囲指定してますさわらないようにお願いします）'!$G87="","",'処理用（範囲指定してますさわらないようにお願いします）'!$G87)</f>
        <v/>
      </c>
      <c r="D108" s="120" t="str">
        <f>IF(基本データ入力!M89="","",基本データ入力!M89)</f>
        <v/>
      </c>
      <c r="E108" s="17"/>
      <c r="F108" s="16"/>
      <c r="G108" s="227"/>
      <c r="H108" s="228"/>
      <c r="I108" s="220"/>
      <c r="J108" s="18"/>
      <c r="K108" s="16"/>
      <c r="L108" s="227"/>
      <c r="M108" s="234"/>
      <c r="N108" s="220"/>
      <c r="O108" s="178"/>
      <c r="P108" s="178"/>
      <c r="Q108" s="178"/>
      <c r="R108" s="3">
        <f t="shared" si="13"/>
        <v>0</v>
      </c>
      <c r="S108" s="3">
        <f t="shared" si="14"/>
        <v>0</v>
      </c>
      <c r="T108" s="3">
        <f t="shared" si="15"/>
        <v>0</v>
      </c>
      <c r="U108" s="3">
        <f t="shared" si="16"/>
        <v>0</v>
      </c>
      <c r="V108" s="179">
        <f t="shared" si="17"/>
        <v>0</v>
      </c>
      <c r="W108" s="179">
        <f t="shared" si="18"/>
        <v>0</v>
      </c>
      <c r="X108" s="179" t="str">
        <f>IF(E108="","",VLOOKUP(E108+1000*$B108,IF($B108=1,$AT$5:$AT$24,$AU$5:$AU$24),1,0))</f>
        <v/>
      </c>
      <c r="Y108" s="179" t="str">
        <f>IF(F108="","",VLOOKUP(F108+1000*$B108,IF($B108=1,$AT$5:$AT$24,$AU$5:$AU$24),1,0))</f>
        <v/>
      </c>
      <c r="Z108" s="179" t="str">
        <f>IF(G108="","",VLOOKUP(G108+1000*$B108,IF($B108=1,$AT$5:$AT$24,$AU$5:$AU$24),1,0))</f>
        <v/>
      </c>
      <c r="AA108" s="179" t="str">
        <f>IF(H108="","",VLOOKUP(H108+1000*$B108,IF($B108=1,$AT$5:$AT$24,$AU$5:$AU$24),1,0))</f>
        <v/>
      </c>
      <c r="AB108" s="179" t="str">
        <f>IF(J108="","",VLOOKUP(E108,$AQ$4:$AS$30,2,0))</f>
        <v/>
      </c>
      <c r="AC108" s="179" t="str">
        <f>IF(J108="","",VLOOKUP(E108,$AQ$4:$AS$30,3,0))</f>
        <v/>
      </c>
      <c r="AD108" s="179" t="str">
        <f>IF(K108="","",VLOOKUP(F108,$AQ$4:$AS$30,2,0))</f>
        <v/>
      </c>
      <c r="AE108" s="179" t="str">
        <f>IF(K108="","",VLOOKUP(F108,$AQ$4:$AS$30,3,0))</f>
        <v/>
      </c>
      <c r="AF108" s="179" t="str">
        <f>IF(L108="","",VLOOKUP(G108,$AQ$4:$AS$30,2,0))</f>
        <v/>
      </c>
      <c r="AG108" s="179" t="str">
        <f>IF(L108="","",VLOOKUP(G108,$AQ$4:$AS$30,3,0))</f>
        <v/>
      </c>
      <c r="AH108" s="179" t="str">
        <f>IF(M108="","",VLOOKUP(H108,$AQ$4:$AS$30,2,0))</f>
        <v/>
      </c>
      <c r="AI108" s="179" t="str">
        <f>IF(M108="","",VLOOKUP(H108,$AQ$4:$AS$30,3,0))</f>
        <v/>
      </c>
      <c r="AK108" s="202">
        <f>IF(ISERROR(SUM(X108:AA108))=TRUE,"×",A108)</f>
        <v>86</v>
      </c>
    </row>
    <row r="109" spans="1:37" ht="20.25" customHeight="1" x14ac:dyDescent="0.15">
      <c r="A109" s="15">
        <v>87</v>
      </c>
      <c r="B109" s="119" t="str">
        <f>IF(基本データ入力!L90="","",基本データ入力!L90)</f>
        <v/>
      </c>
      <c r="C109" s="116" t="str">
        <f>IF('処理用（範囲指定してますさわらないようにお願いします）'!$G88="","",'処理用（範囲指定してますさわらないようにお願いします）'!$G88)</f>
        <v/>
      </c>
      <c r="D109" s="120" t="str">
        <f>IF(基本データ入力!M90="","",基本データ入力!M90)</f>
        <v/>
      </c>
      <c r="E109" s="17"/>
      <c r="F109" s="16"/>
      <c r="G109" s="227"/>
      <c r="H109" s="228"/>
      <c r="I109" s="220"/>
      <c r="J109" s="18"/>
      <c r="K109" s="16"/>
      <c r="L109" s="227"/>
      <c r="M109" s="234"/>
      <c r="N109" s="220"/>
      <c r="O109" s="178"/>
      <c r="P109" s="178"/>
      <c r="Q109" s="178"/>
      <c r="R109" s="3">
        <f t="shared" si="13"/>
        <v>0</v>
      </c>
      <c r="S109" s="3">
        <f t="shared" si="14"/>
        <v>0</v>
      </c>
      <c r="T109" s="3">
        <f t="shared" si="15"/>
        <v>0</v>
      </c>
      <c r="U109" s="3">
        <f t="shared" si="16"/>
        <v>0</v>
      </c>
      <c r="V109" s="179">
        <f t="shared" si="17"/>
        <v>0</v>
      </c>
      <c r="W109" s="179">
        <f t="shared" si="18"/>
        <v>0</v>
      </c>
      <c r="X109" s="179" t="str">
        <f>IF(E109="","",VLOOKUP(E109+1000*$B109,IF($B109=1,$AT$5:$AT$24,$AU$5:$AU$24),1,0))</f>
        <v/>
      </c>
      <c r="Y109" s="179" t="str">
        <f>IF(F109="","",VLOOKUP(F109+1000*$B109,IF($B109=1,$AT$5:$AT$24,$AU$5:$AU$24),1,0))</f>
        <v/>
      </c>
      <c r="Z109" s="179" t="str">
        <f>IF(G109="","",VLOOKUP(G109+1000*$B109,IF($B109=1,$AT$5:$AT$24,$AU$5:$AU$24),1,0))</f>
        <v/>
      </c>
      <c r="AA109" s="179" t="str">
        <f>IF(H109="","",VLOOKUP(H109+1000*$B109,IF($B109=1,$AT$5:$AT$24,$AU$5:$AU$24),1,0))</f>
        <v/>
      </c>
      <c r="AB109" s="179" t="str">
        <f>IF(J109="","",VLOOKUP(E109,$AQ$4:$AS$30,2,0))</f>
        <v/>
      </c>
      <c r="AC109" s="179" t="str">
        <f>IF(J109="","",VLOOKUP(E109,$AQ$4:$AS$30,3,0))</f>
        <v/>
      </c>
      <c r="AD109" s="179" t="str">
        <f>IF(K109="","",VLOOKUP(F109,$AQ$4:$AS$30,2,0))</f>
        <v/>
      </c>
      <c r="AE109" s="179" t="str">
        <f>IF(K109="","",VLOOKUP(F109,$AQ$4:$AS$30,3,0))</f>
        <v/>
      </c>
      <c r="AF109" s="179" t="str">
        <f>IF(L109="","",VLOOKUP(G109,$AQ$4:$AS$30,2,0))</f>
        <v/>
      </c>
      <c r="AG109" s="179" t="str">
        <f>IF(L109="","",VLOOKUP(G109,$AQ$4:$AS$30,3,0))</f>
        <v/>
      </c>
      <c r="AH109" s="179" t="str">
        <f>IF(M109="","",VLOOKUP(H109,$AQ$4:$AS$30,2,0))</f>
        <v/>
      </c>
      <c r="AI109" s="179" t="str">
        <f>IF(M109="","",VLOOKUP(H109,$AQ$4:$AS$30,3,0))</f>
        <v/>
      </c>
      <c r="AK109" s="202">
        <f>IF(ISERROR(SUM(X109:AA109))=TRUE,"×",A109)</f>
        <v>87</v>
      </c>
    </row>
    <row r="110" spans="1:37" ht="20.25" customHeight="1" x14ac:dyDescent="0.15">
      <c r="A110" s="15">
        <v>88</v>
      </c>
      <c r="B110" s="119" t="str">
        <f>IF(基本データ入力!L91="","",基本データ入力!L91)</f>
        <v/>
      </c>
      <c r="C110" s="116" t="str">
        <f>IF('処理用（範囲指定してますさわらないようにお願いします）'!$G89="","",'処理用（範囲指定してますさわらないようにお願いします）'!$G89)</f>
        <v/>
      </c>
      <c r="D110" s="120" t="str">
        <f>IF(基本データ入力!M91="","",基本データ入力!M91)</f>
        <v/>
      </c>
      <c r="E110" s="17"/>
      <c r="F110" s="16"/>
      <c r="G110" s="227"/>
      <c r="H110" s="228"/>
      <c r="I110" s="220"/>
      <c r="J110" s="18"/>
      <c r="K110" s="16"/>
      <c r="L110" s="227"/>
      <c r="M110" s="234"/>
      <c r="N110" s="220"/>
      <c r="O110" s="178"/>
      <c r="P110" s="178"/>
      <c r="Q110" s="178"/>
      <c r="R110" s="3">
        <f t="shared" si="13"/>
        <v>0</v>
      </c>
      <c r="S110" s="3">
        <f t="shared" si="14"/>
        <v>0</v>
      </c>
      <c r="T110" s="3">
        <f t="shared" si="15"/>
        <v>0</v>
      </c>
      <c r="U110" s="3">
        <f t="shared" si="16"/>
        <v>0</v>
      </c>
      <c r="V110" s="179">
        <f t="shared" si="17"/>
        <v>0</v>
      </c>
      <c r="W110" s="179">
        <f t="shared" si="18"/>
        <v>0</v>
      </c>
      <c r="X110" s="179" t="str">
        <f>IF(E110="","",VLOOKUP(E110+1000*$B110,IF($B110=1,$AT$5:$AT$24,$AU$5:$AU$24),1,0))</f>
        <v/>
      </c>
      <c r="Y110" s="179" t="str">
        <f>IF(F110="","",VLOOKUP(F110+1000*$B110,IF($B110=1,$AT$5:$AT$24,$AU$5:$AU$24),1,0))</f>
        <v/>
      </c>
      <c r="Z110" s="179" t="str">
        <f>IF(G110="","",VLOOKUP(G110+1000*$B110,IF($B110=1,$AT$5:$AT$24,$AU$5:$AU$24),1,0))</f>
        <v/>
      </c>
      <c r="AA110" s="179" t="str">
        <f>IF(H110="","",VLOOKUP(H110+1000*$B110,IF($B110=1,$AT$5:$AT$24,$AU$5:$AU$24),1,0))</f>
        <v/>
      </c>
      <c r="AB110" s="179" t="str">
        <f>IF(J110="","",VLOOKUP(E110,$AQ$4:$AS$30,2,0))</f>
        <v/>
      </c>
      <c r="AC110" s="179" t="str">
        <f>IF(J110="","",VLOOKUP(E110,$AQ$4:$AS$30,3,0))</f>
        <v/>
      </c>
      <c r="AD110" s="179" t="str">
        <f>IF(K110="","",VLOOKUP(F110,$AQ$4:$AS$30,2,0))</f>
        <v/>
      </c>
      <c r="AE110" s="179" t="str">
        <f>IF(K110="","",VLOOKUP(F110,$AQ$4:$AS$30,3,0))</f>
        <v/>
      </c>
      <c r="AF110" s="179" t="str">
        <f>IF(L110="","",VLOOKUP(G110,$AQ$4:$AS$30,2,0))</f>
        <v/>
      </c>
      <c r="AG110" s="179" t="str">
        <f>IF(L110="","",VLOOKUP(G110,$AQ$4:$AS$30,3,0))</f>
        <v/>
      </c>
      <c r="AH110" s="179" t="str">
        <f>IF(M110="","",VLOOKUP(H110,$AQ$4:$AS$30,2,0))</f>
        <v/>
      </c>
      <c r="AI110" s="179" t="str">
        <f>IF(M110="","",VLOOKUP(H110,$AQ$4:$AS$30,3,0))</f>
        <v/>
      </c>
      <c r="AK110" s="202">
        <f>IF(ISERROR(SUM(X110:AA110))=TRUE,"×",A110)</f>
        <v>88</v>
      </c>
    </row>
    <row r="111" spans="1:37" ht="20.25" customHeight="1" x14ac:dyDescent="0.15">
      <c r="A111" s="15">
        <v>89</v>
      </c>
      <c r="B111" s="119" t="str">
        <f>IF(基本データ入力!L92="","",基本データ入力!L92)</f>
        <v/>
      </c>
      <c r="C111" s="116" t="str">
        <f>IF('処理用（範囲指定してますさわらないようにお願いします）'!$G90="","",'処理用（範囲指定してますさわらないようにお願いします）'!$G90)</f>
        <v/>
      </c>
      <c r="D111" s="120" t="str">
        <f>IF(基本データ入力!M92="","",基本データ入力!M92)</f>
        <v/>
      </c>
      <c r="E111" s="17"/>
      <c r="F111" s="16"/>
      <c r="G111" s="227"/>
      <c r="H111" s="228"/>
      <c r="I111" s="220"/>
      <c r="J111" s="18"/>
      <c r="K111" s="16"/>
      <c r="L111" s="227"/>
      <c r="M111" s="234"/>
      <c r="N111" s="220"/>
      <c r="O111" s="178"/>
      <c r="P111" s="178"/>
      <c r="Q111" s="178"/>
      <c r="R111" s="3">
        <f t="shared" si="13"/>
        <v>0</v>
      </c>
      <c r="S111" s="3">
        <f t="shared" si="14"/>
        <v>0</v>
      </c>
      <c r="T111" s="3">
        <f t="shared" si="15"/>
        <v>0</v>
      </c>
      <c r="U111" s="3">
        <f t="shared" si="16"/>
        <v>0</v>
      </c>
      <c r="V111" s="179">
        <f t="shared" si="17"/>
        <v>0</v>
      </c>
      <c r="W111" s="179">
        <f t="shared" si="18"/>
        <v>0</v>
      </c>
      <c r="X111" s="179" t="str">
        <f>IF(E111="","",VLOOKUP(E111+1000*$B111,IF($B111=1,$AT$5:$AT$24,$AU$5:$AU$24),1,0))</f>
        <v/>
      </c>
      <c r="Y111" s="179" t="str">
        <f>IF(F111="","",VLOOKUP(F111+1000*$B111,IF($B111=1,$AT$5:$AT$24,$AU$5:$AU$24),1,0))</f>
        <v/>
      </c>
      <c r="Z111" s="179" t="str">
        <f>IF(G111="","",VLOOKUP(G111+1000*$B111,IF($B111=1,$AT$5:$AT$24,$AU$5:$AU$24),1,0))</f>
        <v/>
      </c>
      <c r="AA111" s="179" t="str">
        <f>IF(H111="","",VLOOKUP(H111+1000*$B111,IF($B111=1,$AT$5:$AT$24,$AU$5:$AU$24),1,0))</f>
        <v/>
      </c>
      <c r="AB111" s="179" t="str">
        <f>IF(J111="","",VLOOKUP(E111,$AQ$4:$AS$30,2,0))</f>
        <v/>
      </c>
      <c r="AC111" s="179" t="str">
        <f>IF(J111="","",VLOOKUP(E111,$AQ$4:$AS$30,3,0))</f>
        <v/>
      </c>
      <c r="AD111" s="179" t="str">
        <f>IF(K111="","",VLOOKUP(F111,$AQ$4:$AS$30,2,0))</f>
        <v/>
      </c>
      <c r="AE111" s="179" t="str">
        <f>IF(K111="","",VLOOKUP(F111,$AQ$4:$AS$30,3,0))</f>
        <v/>
      </c>
      <c r="AF111" s="179" t="str">
        <f>IF(L111="","",VLOOKUP(G111,$AQ$4:$AS$30,2,0))</f>
        <v/>
      </c>
      <c r="AG111" s="179" t="str">
        <f>IF(L111="","",VLOOKUP(G111,$AQ$4:$AS$30,3,0))</f>
        <v/>
      </c>
      <c r="AH111" s="179" t="str">
        <f>IF(M111="","",VLOOKUP(H111,$AQ$4:$AS$30,2,0))</f>
        <v/>
      </c>
      <c r="AI111" s="179" t="str">
        <f>IF(M111="","",VLOOKUP(H111,$AQ$4:$AS$30,3,0))</f>
        <v/>
      </c>
      <c r="AK111" s="202">
        <f>IF(ISERROR(SUM(X111:AA111))=TRUE,"×",A111)</f>
        <v>89</v>
      </c>
    </row>
    <row r="112" spans="1:37" ht="20.25" customHeight="1" x14ac:dyDescent="0.15">
      <c r="A112" s="15">
        <v>90</v>
      </c>
      <c r="B112" s="119" t="str">
        <f>IF(基本データ入力!L93="","",基本データ入力!L93)</f>
        <v/>
      </c>
      <c r="C112" s="116" t="str">
        <f>IF('処理用（範囲指定してますさわらないようにお願いします）'!$G91="","",'処理用（範囲指定してますさわらないようにお願いします）'!$G91)</f>
        <v/>
      </c>
      <c r="D112" s="120" t="str">
        <f>IF(基本データ入力!M93="","",基本データ入力!M93)</f>
        <v/>
      </c>
      <c r="E112" s="17"/>
      <c r="F112" s="16"/>
      <c r="G112" s="227"/>
      <c r="H112" s="228"/>
      <c r="I112" s="220"/>
      <c r="J112" s="18"/>
      <c r="K112" s="16"/>
      <c r="L112" s="227"/>
      <c r="M112" s="234"/>
      <c r="N112" s="220"/>
      <c r="O112" s="178"/>
      <c r="P112" s="178"/>
      <c r="Q112" s="178"/>
      <c r="R112" s="3">
        <f t="shared" si="13"/>
        <v>0</v>
      </c>
      <c r="S112" s="3">
        <f t="shared" si="14"/>
        <v>0</v>
      </c>
      <c r="T112" s="3">
        <f t="shared" si="15"/>
        <v>0</v>
      </c>
      <c r="U112" s="3">
        <f t="shared" si="16"/>
        <v>0</v>
      </c>
      <c r="V112" s="179">
        <f t="shared" si="17"/>
        <v>0</v>
      </c>
      <c r="W112" s="179">
        <f t="shared" si="18"/>
        <v>0</v>
      </c>
      <c r="X112" s="179" t="str">
        <f>IF(E112="","",VLOOKUP(E112+1000*$B112,IF($B112=1,$AT$5:$AT$24,$AU$5:$AU$24),1,0))</f>
        <v/>
      </c>
      <c r="Y112" s="179" t="str">
        <f>IF(F112="","",VLOOKUP(F112+1000*$B112,IF($B112=1,$AT$5:$AT$24,$AU$5:$AU$24),1,0))</f>
        <v/>
      </c>
      <c r="Z112" s="179" t="str">
        <f>IF(G112="","",VLOOKUP(G112+1000*$B112,IF($B112=1,$AT$5:$AT$24,$AU$5:$AU$24),1,0))</f>
        <v/>
      </c>
      <c r="AA112" s="179" t="str">
        <f>IF(H112="","",VLOOKUP(H112+1000*$B112,IF($B112=1,$AT$5:$AT$24,$AU$5:$AU$24),1,0))</f>
        <v/>
      </c>
      <c r="AB112" s="179" t="str">
        <f>IF(J112="","",VLOOKUP(E112,$AQ$4:$AS$30,2,0))</f>
        <v/>
      </c>
      <c r="AC112" s="179" t="str">
        <f>IF(J112="","",VLOOKUP(E112,$AQ$4:$AS$30,3,0))</f>
        <v/>
      </c>
      <c r="AD112" s="179" t="str">
        <f>IF(K112="","",VLOOKUP(F112,$AQ$4:$AS$30,2,0))</f>
        <v/>
      </c>
      <c r="AE112" s="179" t="str">
        <f>IF(K112="","",VLOOKUP(F112,$AQ$4:$AS$30,3,0))</f>
        <v/>
      </c>
      <c r="AF112" s="179" t="str">
        <f>IF(L112="","",VLOOKUP(G112,$AQ$4:$AS$30,2,0))</f>
        <v/>
      </c>
      <c r="AG112" s="179" t="str">
        <f>IF(L112="","",VLOOKUP(G112,$AQ$4:$AS$30,3,0))</f>
        <v/>
      </c>
      <c r="AH112" s="179" t="str">
        <f>IF(M112="","",VLOOKUP(H112,$AQ$4:$AS$30,2,0))</f>
        <v/>
      </c>
      <c r="AI112" s="179" t="str">
        <f>IF(M112="","",VLOOKUP(H112,$AQ$4:$AS$30,3,0))</f>
        <v/>
      </c>
      <c r="AK112" s="202">
        <f>IF(ISERROR(SUM(X112:AA112))=TRUE,"×",A112)</f>
        <v>90</v>
      </c>
    </row>
    <row r="113" spans="1:37" ht="20.25" customHeight="1" x14ac:dyDescent="0.15">
      <c r="A113" s="15">
        <v>91</v>
      </c>
      <c r="B113" s="119" t="str">
        <f>IF(基本データ入力!L94="","",基本データ入力!L94)</f>
        <v/>
      </c>
      <c r="C113" s="116" t="str">
        <f>IF('処理用（範囲指定してますさわらないようにお願いします）'!$G92="","",'処理用（範囲指定してますさわらないようにお願いします）'!$G92)</f>
        <v/>
      </c>
      <c r="D113" s="120" t="str">
        <f>IF(基本データ入力!M94="","",基本データ入力!M94)</f>
        <v/>
      </c>
      <c r="E113" s="17"/>
      <c r="F113" s="16"/>
      <c r="G113" s="227"/>
      <c r="H113" s="228"/>
      <c r="I113" s="220"/>
      <c r="J113" s="18"/>
      <c r="K113" s="16"/>
      <c r="L113" s="227"/>
      <c r="M113" s="234"/>
      <c r="N113" s="220"/>
      <c r="O113" s="178"/>
      <c r="P113" s="178"/>
      <c r="Q113" s="178"/>
      <c r="R113" s="3">
        <f t="shared" si="13"/>
        <v>0</v>
      </c>
      <c r="S113" s="3">
        <f t="shared" si="14"/>
        <v>0</v>
      </c>
      <c r="T113" s="3">
        <f t="shared" si="15"/>
        <v>0</v>
      </c>
      <c r="U113" s="3">
        <f t="shared" si="16"/>
        <v>0</v>
      </c>
      <c r="V113" s="179">
        <f t="shared" si="17"/>
        <v>0</v>
      </c>
      <c r="W113" s="179">
        <f t="shared" si="18"/>
        <v>0</v>
      </c>
      <c r="X113" s="179" t="str">
        <f>IF(E113="","",VLOOKUP(E113+1000*$B113,IF($B113=1,$AT$5:$AT$24,$AU$5:$AU$24),1,0))</f>
        <v/>
      </c>
      <c r="Y113" s="179" t="str">
        <f>IF(F113="","",VLOOKUP(F113+1000*$B113,IF($B113=1,$AT$5:$AT$24,$AU$5:$AU$24),1,0))</f>
        <v/>
      </c>
      <c r="Z113" s="179" t="str">
        <f>IF(G113="","",VLOOKUP(G113+1000*$B113,IF($B113=1,$AT$5:$AT$24,$AU$5:$AU$24),1,0))</f>
        <v/>
      </c>
      <c r="AA113" s="179" t="str">
        <f>IF(H113="","",VLOOKUP(H113+1000*$B113,IF($B113=1,$AT$5:$AT$24,$AU$5:$AU$24),1,0))</f>
        <v/>
      </c>
      <c r="AB113" s="179" t="str">
        <f>IF(J113="","",VLOOKUP(E113,$AQ$4:$AS$30,2,0))</f>
        <v/>
      </c>
      <c r="AC113" s="179" t="str">
        <f>IF(J113="","",VLOOKUP(E113,$AQ$4:$AS$30,3,0))</f>
        <v/>
      </c>
      <c r="AD113" s="179" t="str">
        <f>IF(K113="","",VLOOKUP(F113,$AQ$4:$AS$30,2,0))</f>
        <v/>
      </c>
      <c r="AE113" s="179" t="str">
        <f>IF(K113="","",VLOOKUP(F113,$AQ$4:$AS$30,3,0))</f>
        <v/>
      </c>
      <c r="AF113" s="179" t="str">
        <f>IF(L113="","",VLOOKUP(G113,$AQ$4:$AS$30,2,0))</f>
        <v/>
      </c>
      <c r="AG113" s="179" t="str">
        <f>IF(L113="","",VLOOKUP(G113,$AQ$4:$AS$30,3,0))</f>
        <v/>
      </c>
      <c r="AH113" s="179" t="str">
        <f>IF(M113="","",VLOOKUP(H113,$AQ$4:$AS$30,2,0))</f>
        <v/>
      </c>
      <c r="AI113" s="179" t="str">
        <f>IF(M113="","",VLOOKUP(H113,$AQ$4:$AS$30,3,0))</f>
        <v/>
      </c>
      <c r="AK113" s="202">
        <f>IF(ISERROR(SUM(X113:AA113))=TRUE,"×",A113)</f>
        <v>91</v>
      </c>
    </row>
    <row r="114" spans="1:37" ht="20.25" customHeight="1" x14ac:dyDescent="0.15">
      <c r="A114" s="15">
        <v>92</v>
      </c>
      <c r="B114" s="119" t="str">
        <f>IF(基本データ入力!L95="","",基本データ入力!L95)</f>
        <v/>
      </c>
      <c r="C114" s="116" t="str">
        <f>IF('処理用（範囲指定してますさわらないようにお願いします）'!$G93="","",'処理用（範囲指定してますさわらないようにお願いします）'!$G93)</f>
        <v/>
      </c>
      <c r="D114" s="120" t="str">
        <f>IF(基本データ入力!M95="","",基本データ入力!M95)</f>
        <v/>
      </c>
      <c r="E114" s="17"/>
      <c r="F114" s="16"/>
      <c r="G114" s="227"/>
      <c r="H114" s="228"/>
      <c r="I114" s="220"/>
      <c r="J114" s="18"/>
      <c r="K114" s="16"/>
      <c r="L114" s="227"/>
      <c r="M114" s="234"/>
      <c r="N114" s="220"/>
      <c r="O114" s="178"/>
      <c r="P114" s="178"/>
      <c r="Q114" s="178"/>
      <c r="R114" s="3">
        <f t="shared" si="13"/>
        <v>0</v>
      </c>
      <c r="S114" s="3">
        <f t="shared" si="14"/>
        <v>0</v>
      </c>
      <c r="T114" s="3">
        <f t="shared" si="15"/>
        <v>0</v>
      </c>
      <c r="U114" s="3">
        <f t="shared" si="16"/>
        <v>0</v>
      </c>
      <c r="V114" s="179">
        <f t="shared" si="17"/>
        <v>0</v>
      </c>
      <c r="W114" s="179">
        <f t="shared" si="18"/>
        <v>0</v>
      </c>
      <c r="X114" s="179" t="str">
        <f>IF(E114="","",VLOOKUP(E114+1000*$B114,IF($B114=1,$AT$5:$AT$24,$AU$5:$AU$24),1,0))</f>
        <v/>
      </c>
      <c r="Y114" s="179" t="str">
        <f>IF(F114="","",VLOOKUP(F114+1000*$B114,IF($B114=1,$AT$5:$AT$24,$AU$5:$AU$24),1,0))</f>
        <v/>
      </c>
      <c r="Z114" s="179" t="str">
        <f>IF(G114="","",VLOOKUP(G114+1000*$B114,IF($B114=1,$AT$5:$AT$24,$AU$5:$AU$24),1,0))</f>
        <v/>
      </c>
      <c r="AA114" s="179" t="str">
        <f>IF(H114="","",VLOOKUP(H114+1000*$B114,IF($B114=1,$AT$5:$AT$24,$AU$5:$AU$24),1,0))</f>
        <v/>
      </c>
      <c r="AB114" s="179" t="str">
        <f>IF(J114="","",VLOOKUP(E114,$AQ$4:$AS$30,2,0))</f>
        <v/>
      </c>
      <c r="AC114" s="179" t="str">
        <f>IF(J114="","",VLOOKUP(E114,$AQ$4:$AS$30,3,0))</f>
        <v/>
      </c>
      <c r="AD114" s="179" t="str">
        <f>IF(K114="","",VLOOKUP(F114,$AQ$4:$AS$30,2,0))</f>
        <v/>
      </c>
      <c r="AE114" s="179" t="str">
        <f>IF(K114="","",VLOOKUP(F114,$AQ$4:$AS$30,3,0))</f>
        <v/>
      </c>
      <c r="AF114" s="179" t="str">
        <f>IF(L114="","",VLOOKUP(G114,$AQ$4:$AS$30,2,0))</f>
        <v/>
      </c>
      <c r="AG114" s="179" t="str">
        <f>IF(L114="","",VLOOKUP(G114,$AQ$4:$AS$30,3,0))</f>
        <v/>
      </c>
      <c r="AH114" s="179" t="str">
        <f>IF(M114="","",VLOOKUP(H114,$AQ$4:$AS$30,2,0))</f>
        <v/>
      </c>
      <c r="AI114" s="179" t="str">
        <f>IF(M114="","",VLOOKUP(H114,$AQ$4:$AS$30,3,0))</f>
        <v/>
      </c>
      <c r="AK114" s="202">
        <f>IF(ISERROR(SUM(X114:AA114))=TRUE,"×",A114)</f>
        <v>92</v>
      </c>
    </row>
    <row r="115" spans="1:37" ht="20.25" customHeight="1" x14ac:dyDescent="0.15">
      <c r="A115" s="15">
        <v>93</v>
      </c>
      <c r="B115" s="119" t="str">
        <f>IF(基本データ入力!L96="","",基本データ入力!L96)</f>
        <v/>
      </c>
      <c r="C115" s="116" t="str">
        <f>IF('処理用（範囲指定してますさわらないようにお願いします）'!$G94="","",'処理用（範囲指定してますさわらないようにお願いします）'!$G94)</f>
        <v/>
      </c>
      <c r="D115" s="120" t="str">
        <f>IF(基本データ入力!M96="","",基本データ入力!M96)</f>
        <v/>
      </c>
      <c r="E115" s="17"/>
      <c r="F115" s="16"/>
      <c r="G115" s="227"/>
      <c r="H115" s="228"/>
      <c r="I115" s="220"/>
      <c r="J115" s="18"/>
      <c r="K115" s="16"/>
      <c r="L115" s="227"/>
      <c r="M115" s="234"/>
      <c r="N115" s="220"/>
      <c r="O115" s="178"/>
      <c r="P115" s="178"/>
      <c r="Q115" s="178"/>
      <c r="R115" s="3">
        <f t="shared" si="13"/>
        <v>0</v>
      </c>
      <c r="S115" s="3">
        <f t="shared" si="14"/>
        <v>0</v>
      </c>
      <c r="T115" s="3">
        <f t="shared" si="15"/>
        <v>0</v>
      </c>
      <c r="U115" s="3">
        <f t="shared" si="16"/>
        <v>0</v>
      </c>
      <c r="V115" s="179">
        <f t="shared" si="17"/>
        <v>0</v>
      </c>
      <c r="W115" s="179">
        <f t="shared" si="18"/>
        <v>0</v>
      </c>
      <c r="X115" s="179" t="str">
        <f>IF(E115="","",VLOOKUP(E115+1000*$B115,IF($B115=1,$AT$5:$AT$24,$AU$5:$AU$24),1,0))</f>
        <v/>
      </c>
      <c r="Y115" s="179" t="str">
        <f>IF(F115="","",VLOOKUP(F115+1000*$B115,IF($B115=1,$AT$5:$AT$24,$AU$5:$AU$24),1,0))</f>
        <v/>
      </c>
      <c r="Z115" s="179" t="str">
        <f>IF(G115="","",VLOOKUP(G115+1000*$B115,IF($B115=1,$AT$5:$AT$24,$AU$5:$AU$24),1,0))</f>
        <v/>
      </c>
      <c r="AA115" s="179" t="str">
        <f>IF(H115="","",VLOOKUP(H115+1000*$B115,IF($B115=1,$AT$5:$AT$24,$AU$5:$AU$24),1,0))</f>
        <v/>
      </c>
      <c r="AB115" s="179" t="str">
        <f>IF(J115="","",VLOOKUP(E115,$AQ$4:$AS$30,2,0))</f>
        <v/>
      </c>
      <c r="AC115" s="179" t="str">
        <f>IF(J115="","",VLOOKUP(E115,$AQ$4:$AS$30,3,0))</f>
        <v/>
      </c>
      <c r="AD115" s="179" t="str">
        <f>IF(K115="","",VLOOKUP(F115,$AQ$4:$AS$30,2,0))</f>
        <v/>
      </c>
      <c r="AE115" s="179" t="str">
        <f>IF(K115="","",VLOOKUP(F115,$AQ$4:$AS$30,3,0))</f>
        <v/>
      </c>
      <c r="AF115" s="179" t="str">
        <f>IF(L115="","",VLOOKUP(G115,$AQ$4:$AS$30,2,0))</f>
        <v/>
      </c>
      <c r="AG115" s="179" t="str">
        <f>IF(L115="","",VLOOKUP(G115,$AQ$4:$AS$30,3,0))</f>
        <v/>
      </c>
      <c r="AH115" s="179" t="str">
        <f>IF(M115="","",VLOOKUP(H115,$AQ$4:$AS$30,2,0))</f>
        <v/>
      </c>
      <c r="AI115" s="179" t="str">
        <f>IF(M115="","",VLOOKUP(H115,$AQ$4:$AS$30,3,0))</f>
        <v/>
      </c>
      <c r="AK115" s="202">
        <f>IF(ISERROR(SUM(X115:AA115))=TRUE,"×",A115)</f>
        <v>93</v>
      </c>
    </row>
    <row r="116" spans="1:37" ht="20.25" customHeight="1" x14ac:dyDescent="0.15">
      <c r="A116" s="15">
        <v>94</v>
      </c>
      <c r="B116" s="119" t="str">
        <f>IF(基本データ入力!L97="","",基本データ入力!L97)</f>
        <v/>
      </c>
      <c r="C116" s="116" t="str">
        <f>IF('処理用（範囲指定してますさわらないようにお願いします）'!$G95="","",'処理用（範囲指定してますさわらないようにお願いします）'!$G95)</f>
        <v/>
      </c>
      <c r="D116" s="120" t="str">
        <f>IF(基本データ入力!M97="","",基本データ入力!M97)</f>
        <v/>
      </c>
      <c r="E116" s="17"/>
      <c r="F116" s="16"/>
      <c r="G116" s="227"/>
      <c r="H116" s="228"/>
      <c r="I116" s="220"/>
      <c r="J116" s="18"/>
      <c r="K116" s="16"/>
      <c r="L116" s="227"/>
      <c r="M116" s="234"/>
      <c r="N116" s="220"/>
      <c r="O116" s="178"/>
      <c r="P116" s="178"/>
      <c r="Q116" s="178"/>
      <c r="R116" s="3">
        <f t="shared" si="13"/>
        <v>0</v>
      </c>
      <c r="S116" s="3">
        <f t="shared" si="14"/>
        <v>0</v>
      </c>
      <c r="T116" s="3">
        <f t="shared" si="15"/>
        <v>0</v>
      </c>
      <c r="U116" s="3">
        <f t="shared" si="16"/>
        <v>0</v>
      </c>
      <c r="V116" s="179">
        <f t="shared" si="17"/>
        <v>0</v>
      </c>
      <c r="W116" s="179">
        <f t="shared" si="18"/>
        <v>0</v>
      </c>
      <c r="X116" s="179" t="str">
        <f>IF(E116="","",VLOOKUP(E116+1000*$B116,IF($B116=1,$AT$5:$AT$24,$AU$5:$AU$24),1,0))</f>
        <v/>
      </c>
      <c r="Y116" s="179" t="str">
        <f>IF(F116="","",VLOOKUP(F116+1000*$B116,IF($B116=1,$AT$5:$AT$24,$AU$5:$AU$24),1,0))</f>
        <v/>
      </c>
      <c r="Z116" s="179" t="str">
        <f>IF(G116="","",VLOOKUP(G116+1000*$B116,IF($B116=1,$AT$5:$AT$24,$AU$5:$AU$24),1,0))</f>
        <v/>
      </c>
      <c r="AA116" s="179" t="str">
        <f>IF(H116="","",VLOOKUP(H116+1000*$B116,IF($B116=1,$AT$5:$AT$24,$AU$5:$AU$24),1,0))</f>
        <v/>
      </c>
      <c r="AB116" s="179" t="str">
        <f>IF(J116="","",VLOOKUP(E116,$AQ$4:$AS$30,2,0))</f>
        <v/>
      </c>
      <c r="AC116" s="179" t="str">
        <f>IF(J116="","",VLOOKUP(E116,$AQ$4:$AS$30,3,0))</f>
        <v/>
      </c>
      <c r="AD116" s="179" t="str">
        <f>IF(K116="","",VLOOKUP(F116,$AQ$4:$AS$30,2,0))</f>
        <v/>
      </c>
      <c r="AE116" s="179" t="str">
        <f>IF(K116="","",VLOOKUP(F116,$AQ$4:$AS$30,3,0))</f>
        <v/>
      </c>
      <c r="AF116" s="179" t="str">
        <f>IF(L116="","",VLOOKUP(G116,$AQ$4:$AS$30,2,0))</f>
        <v/>
      </c>
      <c r="AG116" s="179" t="str">
        <f>IF(L116="","",VLOOKUP(G116,$AQ$4:$AS$30,3,0))</f>
        <v/>
      </c>
      <c r="AH116" s="179" t="str">
        <f>IF(M116="","",VLOOKUP(H116,$AQ$4:$AS$30,2,0))</f>
        <v/>
      </c>
      <c r="AI116" s="179" t="str">
        <f>IF(M116="","",VLOOKUP(H116,$AQ$4:$AS$30,3,0))</f>
        <v/>
      </c>
      <c r="AK116" s="202">
        <f>IF(ISERROR(SUM(X116:AA116))=TRUE,"×",A116)</f>
        <v>94</v>
      </c>
    </row>
    <row r="117" spans="1:37" ht="20.25" customHeight="1" x14ac:dyDescent="0.15">
      <c r="A117" s="15">
        <v>95</v>
      </c>
      <c r="B117" s="119" t="str">
        <f>IF(基本データ入力!L98="","",基本データ入力!L98)</f>
        <v/>
      </c>
      <c r="C117" s="116" t="str">
        <f>IF('処理用（範囲指定してますさわらないようにお願いします）'!$G96="","",'処理用（範囲指定してますさわらないようにお願いします）'!$G96)</f>
        <v/>
      </c>
      <c r="D117" s="120" t="str">
        <f>IF(基本データ入力!M98="","",基本データ入力!M98)</f>
        <v/>
      </c>
      <c r="E117" s="17"/>
      <c r="F117" s="16"/>
      <c r="G117" s="227"/>
      <c r="H117" s="228"/>
      <c r="I117" s="220"/>
      <c r="J117" s="18"/>
      <c r="K117" s="16"/>
      <c r="L117" s="227"/>
      <c r="M117" s="234"/>
      <c r="N117" s="220"/>
      <c r="O117" s="178"/>
      <c r="P117" s="178"/>
      <c r="Q117" s="178"/>
      <c r="R117" s="3">
        <f t="shared" si="13"/>
        <v>0</v>
      </c>
      <c r="S117" s="3">
        <f t="shared" si="14"/>
        <v>0</v>
      </c>
      <c r="T117" s="3">
        <f t="shared" si="15"/>
        <v>0</v>
      </c>
      <c r="U117" s="3">
        <f t="shared" si="16"/>
        <v>0</v>
      </c>
      <c r="V117" s="179">
        <f t="shared" si="17"/>
        <v>0</v>
      </c>
      <c r="W117" s="179">
        <f t="shared" si="18"/>
        <v>0</v>
      </c>
      <c r="X117" s="179" t="str">
        <f>IF(E117="","",VLOOKUP(E117+1000*$B117,IF($B117=1,$AT$5:$AT$24,$AU$5:$AU$24),1,0))</f>
        <v/>
      </c>
      <c r="Y117" s="179" t="str">
        <f>IF(F117="","",VLOOKUP(F117+1000*$B117,IF($B117=1,$AT$5:$AT$24,$AU$5:$AU$24),1,0))</f>
        <v/>
      </c>
      <c r="Z117" s="179" t="str">
        <f>IF(G117="","",VLOOKUP(G117+1000*$B117,IF($B117=1,$AT$5:$AT$24,$AU$5:$AU$24),1,0))</f>
        <v/>
      </c>
      <c r="AA117" s="179" t="str">
        <f>IF(H117="","",VLOOKUP(H117+1000*$B117,IF($B117=1,$AT$5:$AT$24,$AU$5:$AU$24),1,0))</f>
        <v/>
      </c>
      <c r="AB117" s="179" t="str">
        <f>IF(J117="","",VLOOKUP(E117,$AQ$4:$AS$30,2,0))</f>
        <v/>
      </c>
      <c r="AC117" s="179" t="str">
        <f>IF(J117="","",VLOOKUP(E117,$AQ$4:$AS$30,3,0))</f>
        <v/>
      </c>
      <c r="AD117" s="179" t="str">
        <f>IF(K117="","",VLOOKUP(F117,$AQ$4:$AS$30,2,0))</f>
        <v/>
      </c>
      <c r="AE117" s="179" t="str">
        <f>IF(K117="","",VLOOKUP(F117,$AQ$4:$AS$30,3,0))</f>
        <v/>
      </c>
      <c r="AF117" s="179" t="str">
        <f>IF(L117="","",VLOOKUP(G117,$AQ$4:$AS$30,2,0))</f>
        <v/>
      </c>
      <c r="AG117" s="179" t="str">
        <f>IF(L117="","",VLOOKUP(G117,$AQ$4:$AS$30,3,0))</f>
        <v/>
      </c>
      <c r="AH117" s="179" t="str">
        <f>IF(M117="","",VLOOKUP(H117,$AQ$4:$AS$30,2,0))</f>
        <v/>
      </c>
      <c r="AI117" s="179" t="str">
        <f>IF(M117="","",VLOOKUP(H117,$AQ$4:$AS$30,3,0))</f>
        <v/>
      </c>
      <c r="AK117" s="202">
        <f>IF(ISERROR(SUM(X117:AA117))=TRUE,"×",A117)</f>
        <v>95</v>
      </c>
    </row>
    <row r="118" spans="1:37" ht="20.25" customHeight="1" x14ac:dyDescent="0.15">
      <c r="A118" s="15">
        <v>96</v>
      </c>
      <c r="B118" s="119" t="str">
        <f>IF(基本データ入力!L99="","",基本データ入力!L99)</f>
        <v/>
      </c>
      <c r="C118" s="116" t="str">
        <f>IF('処理用（範囲指定してますさわらないようにお願いします）'!$G97="","",'処理用（範囲指定してますさわらないようにお願いします）'!$G97)</f>
        <v/>
      </c>
      <c r="D118" s="120" t="str">
        <f>IF(基本データ入力!M99="","",基本データ入力!M99)</f>
        <v/>
      </c>
      <c r="E118" s="17"/>
      <c r="F118" s="16"/>
      <c r="G118" s="227"/>
      <c r="H118" s="228"/>
      <c r="I118" s="220"/>
      <c r="J118" s="18"/>
      <c r="K118" s="16"/>
      <c r="L118" s="227"/>
      <c r="M118" s="234"/>
      <c r="N118" s="220"/>
      <c r="O118" s="178"/>
      <c r="P118" s="178"/>
      <c r="Q118" s="178"/>
      <c r="R118" s="3">
        <f t="shared" si="13"/>
        <v>0</v>
      </c>
      <c r="S118" s="3">
        <f t="shared" si="14"/>
        <v>0</v>
      </c>
      <c r="T118" s="3">
        <f t="shared" si="15"/>
        <v>0</v>
      </c>
      <c r="U118" s="3">
        <f t="shared" si="16"/>
        <v>0</v>
      </c>
      <c r="V118" s="179">
        <f t="shared" si="17"/>
        <v>0</v>
      </c>
      <c r="W118" s="179">
        <f t="shared" si="18"/>
        <v>0</v>
      </c>
      <c r="X118" s="179" t="str">
        <f>IF(E118="","",VLOOKUP(E118+1000*$B118,IF($B118=1,$AT$5:$AT$24,$AU$5:$AU$24),1,0))</f>
        <v/>
      </c>
      <c r="Y118" s="179" t="str">
        <f>IF(F118="","",VLOOKUP(F118+1000*$B118,IF($B118=1,$AT$5:$AT$24,$AU$5:$AU$24),1,0))</f>
        <v/>
      </c>
      <c r="Z118" s="179" t="str">
        <f>IF(G118="","",VLOOKUP(G118+1000*$B118,IF($B118=1,$AT$5:$AT$24,$AU$5:$AU$24),1,0))</f>
        <v/>
      </c>
      <c r="AA118" s="179" t="str">
        <f>IF(H118="","",VLOOKUP(H118+1000*$B118,IF($B118=1,$AT$5:$AT$24,$AU$5:$AU$24),1,0))</f>
        <v/>
      </c>
      <c r="AB118" s="179" t="str">
        <f>IF(J118="","",VLOOKUP(E118,$AQ$4:$AS$30,2,0))</f>
        <v/>
      </c>
      <c r="AC118" s="179" t="str">
        <f>IF(J118="","",VLOOKUP(E118,$AQ$4:$AS$30,3,0))</f>
        <v/>
      </c>
      <c r="AD118" s="179" t="str">
        <f>IF(K118="","",VLOOKUP(F118,$AQ$4:$AS$30,2,0))</f>
        <v/>
      </c>
      <c r="AE118" s="179" t="str">
        <f>IF(K118="","",VLOOKUP(F118,$AQ$4:$AS$30,3,0))</f>
        <v/>
      </c>
      <c r="AF118" s="179" t="str">
        <f>IF(L118="","",VLOOKUP(G118,$AQ$4:$AS$30,2,0))</f>
        <v/>
      </c>
      <c r="AG118" s="179" t="str">
        <f>IF(L118="","",VLOOKUP(G118,$AQ$4:$AS$30,3,0))</f>
        <v/>
      </c>
      <c r="AH118" s="179" t="str">
        <f>IF(M118="","",VLOOKUP(H118,$AQ$4:$AS$30,2,0))</f>
        <v/>
      </c>
      <c r="AI118" s="179" t="str">
        <f>IF(M118="","",VLOOKUP(H118,$AQ$4:$AS$30,3,0))</f>
        <v/>
      </c>
      <c r="AK118" s="202">
        <f>IF(ISERROR(SUM(X118:AA118))=TRUE,"×",A118)</f>
        <v>96</v>
      </c>
    </row>
    <row r="119" spans="1:37" ht="20.25" customHeight="1" x14ac:dyDescent="0.15">
      <c r="A119" s="15">
        <v>97</v>
      </c>
      <c r="B119" s="119" t="str">
        <f>IF(基本データ入力!L100="","",基本データ入力!L100)</f>
        <v/>
      </c>
      <c r="C119" s="116" t="str">
        <f>IF('処理用（範囲指定してますさわらないようにお願いします）'!$G98="","",'処理用（範囲指定してますさわらないようにお願いします）'!$G98)</f>
        <v/>
      </c>
      <c r="D119" s="120" t="str">
        <f>IF(基本データ入力!M100="","",基本データ入力!M100)</f>
        <v/>
      </c>
      <c r="E119" s="17"/>
      <c r="F119" s="16"/>
      <c r="G119" s="227"/>
      <c r="H119" s="228"/>
      <c r="I119" s="220"/>
      <c r="J119" s="18"/>
      <c r="K119" s="16"/>
      <c r="L119" s="227"/>
      <c r="M119" s="234"/>
      <c r="N119" s="220"/>
      <c r="O119" s="178"/>
      <c r="P119" s="178"/>
      <c r="Q119" s="178"/>
      <c r="R119" s="3">
        <f t="shared" ref="R119:R150" si="19">IF($B119=1,COUNT($E119:$H119),0)-S119</f>
        <v>0</v>
      </c>
      <c r="S119" s="3">
        <f t="shared" ref="S119:S150" si="20">IF($B119=1,COUNTIF($E119:$H119,901),0)</f>
        <v>0</v>
      </c>
      <c r="T119" s="3">
        <f t="shared" ref="T119:T150" si="21">IF($B119=2,COUNT($E119:$H119),0)-U119</f>
        <v>0</v>
      </c>
      <c r="U119" s="3">
        <f t="shared" ref="U119:U150" si="22">IF($B119=2,COUNTIF($E119:$H119,901),0)</f>
        <v>0</v>
      </c>
      <c r="V119" s="179">
        <f t="shared" ref="V119:V150" si="23">IF($B119=1,IF($I119="",0,IF(VALUE(RIGHTB($I119,1))=1,1,0)),0)</f>
        <v>0</v>
      </c>
      <c r="W119" s="179">
        <f t="shared" ref="W119:W150" si="24">IF($B119=2,IF($I119="",0,IF(VALUE(RIGHTB($I119,1))=1,1,0)),0)</f>
        <v>0</v>
      </c>
      <c r="X119" s="179" t="str">
        <f>IF(E119="","",VLOOKUP(E119+1000*$B119,IF($B119=1,$AT$5:$AT$24,$AU$5:$AU$24),1,0))</f>
        <v/>
      </c>
      <c r="Y119" s="179" t="str">
        <f>IF(F119="","",VLOOKUP(F119+1000*$B119,IF($B119=1,$AT$5:$AT$24,$AU$5:$AU$24),1,0))</f>
        <v/>
      </c>
      <c r="Z119" s="179" t="str">
        <f>IF(G119="","",VLOOKUP(G119+1000*$B119,IF($B119=1,$AT$5:$AT$24,$AU$5:$AU$24),1,0))</f>
        <v/>
      </c>
      <c r="AA119" s="179" t="str">
        <f>IF(H119="","",VLOOKUP(H119+1000*$B119,IF($B119=1,$AT$5:$AT$24,$AU$5:$AU$24),1,0))</f>
        <v/>
      </c>
      <c r="AB119" s="179" t="str">
        <f>IF(J119="","",VLOOKUP(E119,$AQ$4:$AS$30,2,0))</f>
        <v/>
      </c>
      <c r="AC119" s="179" t="str">
        <f>IF(J119="","",VLOOKUP(E119,$AQ$4:$AS$30,3,0))</f>
        <v/>
      </c>
      <c r="AD119" s="179" t="str">
        <f>IF(K119="","",VLOOKUP(F119,$AQ$4:$AS$30,2,0))</f>
        <v/>
      </c>
      <c r="AE119" s="179" t="str">
        <f>IF(K119="","",VLOOKUP(F119,$AQ$4:$AS$30,3,0))</f>
        <v/>
      </c>
      <c r="AF119" s="179" t="str">
        <f>IF(L119="","",VLOOKUP(G119,$AQ$4:$AS$30,2,0))</f>
        <v/>
      </c>
      <c r="AG119" s="179" t="str">
        <f>IF(L119="","",VLOOKUP(G119,$AQ$4:$AS$30,3,0))</f>
        <v/>
      </c>
      <c r="AH119" s="179" t="str">
        <f>IF(M119="","",VLOOKUP(H119,$AQ$4:$AS$30,2,0))</f>
        <v/>
      </c>
      <c r="AI119" s="179" t="str">
        <f>IF(M119="","",VLOOKUP(H119,$AQ$4:$AS$30,3,0))</f>
        <v/>
      </c>
      <c r="AK119" s="202">
        <f>IF(ISERROR(SUM(X119:AA119))=TRUE,"×",A119)</f>
        <v>97</v>
      </c>
    </row>
    <row r="120" spans="1:37" ht="20.25" customHeight="1" x14ac:dyDescent="0.15">
      <c r="A120" s="15">
        <v>98</v>
      </c>
      <c r="B120" s="119" t="str">
        <f>IF(基本データ入力!L101="","",基本データ入力!L101)</f>
        <v/>
      </c>
      <c r="C120" s="116" t="str">
        <f>IF('処理用（範囲指定してますさわらないようにお願いします）'!$G99="","",'処理用（範囲指定してますさわらないようにお願いします）'!$G99)</f>
        <v/>
      </c>
      <c r="D120" s="120" t="str">
        <f>IF(基本データ入力!M101="","",基本データ入力!M101)</f>
        <v/>
      </c>
      <c r="E120" s="17"/>
      <c r="F120" s="16"/>
      <c r="G120" s="227"/>
      <c r="H120" s="228"/>
      <c r="I120" s="220"/>
      <c r="J120" s="18"/>
      <c r="K120" s="16"/>
      <c r="L120" s="227"/>
      <c r="M120" s="234"/>
      <c r="N120" s="220"/>
      <c r="O120" s="178"/>
      <c r="P120" s="178"/>
      <c r="Q120" s="178"/>
      <c r="R120" s="3">
        <f t="shared" si="19"/>
        <v>0</v>
      </c>
      <c r="S120" s="3">
        <f t="shared" si="20"/>
        <v>0</v>
      </c>
      <c r="T120" s="3">
        <f t="shared" si="21"/>
        <v>0</v>
      </c>
      <c r="U120" s="3">
        <f t="shared" si="22"/>
        <v>0</v>
      </c>
      <c r="V120" s="179">
        <f t="shared" si="23"/>
        <v>0</v>
      </c>
      <c r="W120" s="179">
        <f t="shared" si="24"/>
        <v>0</v>
      </c>
      <c r="X120" s="179" t="str">
        <f>IF(E120="","",VLOOKUP(E120+1000*$B120,IF($B120=1,$AT$5:$AT$24,$AU$5:$AU$24),1,0))</f>
        <v/>
      </c>
      <c r="Y120" s="179" t="str">
        <f>IF(F120="","",VLOOKUP(F120+1000*$B120,IF($B120=1,$AT$5:$AT$24,$AU$5:$AU$24),1,0))</f>
        <v/>
      </c>
      <c r="Z120" s="179" t="str">
        <f>IF(G120="","",VLOOKUP(G120+1000*$B120,IF($B120=1,$AT$5:$AT$24,$AU$5:$AU$24),1,0))</f>
        <v/>
      </c>
      <c r="AA120" s="179" t="str">
        <f>IF(H120="","",VLOOKUP(H120+1000*$B120,IF($B120=1,$AT$5:$AT$24,$AU$5:$AU$24),1,0))</f>
        <v/>
      </c>
      <c r="AB120" s="179" t="str">
        <f>IF(J120="","",VLOOKUP(E120,$AQ$4:$AS$30,2,0))</f>
        <v/>
      </c>
      <c r="AC120" s="179" t="str">
        <f>IF(J120="","",VLOOKUP(E120,$AQ$4:$AS$30,3,0))</f>
        <v/>
      </c>
      <c r="AD120" s="179" t="str">
        <f>IF(K120="","",VLOOKUP(F120,$AQ$4:$AS$30,2,0))</f>
        <v/>
      </c>
      <c r="AE120" s="179" t="str">
        <f>IF(K120="","",VLOOKUP(F120,$AQ$4:$AS$30,3,0))</f>
        <v/>
      </c>
      <c r="AF120" s="179" t="str">
        <f>IF(L120="","",VLOOKUP(G120,$AQ$4:$AS$30,2,0))</f>
        <v/>
      </c>
      <c r="AG120" s="179" t="str">
        <f>IF(L120="","",VLOOKUP(G120,$AQ$4:$AS$30,3,0))</f>
        <v/>
      </c>
      <c r="AH120" s="179" t="str">
        <f>IF(M120="","",VLOOKUP(H120,$AQ$4:$AS$30,2,0))</f>
        <v/>
      </c>
      <c r="AI120" s="179" t="str">
        <f>IF(M120="","",VLOOKUP(H120,$AQ$4:$AS$30,3,0))</f>
        <v/>
      </c>
      <c r="AK120" s="202">
        <f>IF(ISERROR(SUM(X120:AA120))=TRUE,"×",A120)</f>
        <v>98</v>
      </c>
    </row>
    <row r="121" spans="1:37" ht="20.25" customHeight="1" x14ac:dyDescent="0.15">
      <c r="A121" s="15">
        <v>99</v>
      </c>
      <c r="B121" s="119" t="str">
        <f>IF(基本データ入力!L102="","",基本データ入力!L102)</f>
        <v/>
      </c>
      <c r="C121" s="116" t="str">
        <f>IF('処理用（範囲指定してますさわらないようにお願いします）'!$G100="","",'処理用（範囲指定してますさわらないようにお願いします）'!$G100)</f>
        <v/>
      </c>
      <c r="D121" s="120" t="str">
        <f>IF(基本データ入力!M102="","",基本データ入力!M102)</f>
        <v/>
      </c>
      <c r="E121" s="17"/>
      <c r="F121" s="16"/>
      <c r="G121" s="227"/>
      <c r="H121" s="228"/>
      <c r="I121" s="220"/>
      <c r="J121" s="18"/>
      <c r="K121" s="16"/>
      <c r="L121" s="227"/>
      <c r="M121" s="234"/>
      <c r="N121" s="220"/>
      <c r="O121" s="178"/>
      <c r="P121" s="178"/>
      <c r="Q121" s="178"/>
      <c r="R121" s="3">
        <f t="shared" si="19"/>
        <v>0</v>
      </c>
      <c r="S121" s="3">
        <f t="shared" si="20"/>
        <v>0</v>
      </c>
      <c r="T121" s="3">
        <f t="shared" si="21"/>
        <v>0</v>
      </c>
      <c r="U121" s="3">
        <f t="shared" si="22"/>
        <v>0</v>
      </c>
      <c r="V121" s="179">
        <f t="shared" si="23"/>
        <v>0</v>
      </c>
      <c r="W121" s="179">
        <f t="shared" si="24"/>
        <v>0</v>
      </c>
      <c r="X121" s="179" t="str">
        <f>IF(E121="","",VLOOKUP(E121+1000*$B121,IF($B121=1,$AT$5:$AT$24,$AU$5:$AU$24),1,0))</f>
        <v/>
      </c>
      <c r="Y121" s="179" t="str">
        <f>IF(F121="","",VLOOKUP(F121+1000*$B121,IF($B121=1,$AT$5:$AT$24,$AU$5:$AU$24),1,0))</f>
        <v/>
      </c>
      <c r="Z121" s="179" t="str">
        <f>IF(G121="","",VLOOKUP(G121+1000*$B121,IF($B121=1,$AT$5:$AT$24,$AU$5:$AU$24),1,0))</f>
        <v/>
      </c>
      <c r="AA121" s="179" t="str">
        <f>IF(H121="","",VLOOKUP(H121+1000*$B121,IF($B121=1,$AT$5:$AT$24,$AU$5:$AU$24),1,0))</f>
        <v/>
      </c>
      <c r="AB121" s="179" t="str">
        <f>IF(J121="","",VLOOKUP(E121,$AQ$4:$AS$30,2,0))</f>
        <v/>
      </c>
      <c r="AC121" s="179" t="str">
        <f>IF(J121="","",VLOOKUP(E121,$AQ$4:$AS$30,3,0))</f>
        <v/>
      </c>
      <c r="AD121" s="179" t="str">
        <f>IF(K121="","",VLOOKUP(F121,$AQ$4:$AS$30,2,0))</f>
        <v/>
      </c>
      <c r="AE121" s="179" t="str">
        <f>IF(K121="","",VLOOKUP(F121,$AQ$4:$AS$30,3,0))</f>
        <v/>
      </c>
      <c r="AF121" s="179" t="str">
        <f>IF(L121="","",VLOOKUP(G121,$AQ$4:$AS$30,2,0))</f>
        <v/>
      </c>
      <c r="AG121" s="179" t="str">
        <f>IF(L121="","",VLOOKUP(G121,$AQ$4:$AS$30,3,0))</f>
        <v/>
      </c>
      <c r="AH121" s="179" t="str">
        <f>IF(M121="","",VLOOKUP(H121,$AQ$4:$AS$30,2,0))</f>
        <v/>
      </c>
      <c r="AI121" s="179" t="str">
        <f>IF(M121="","",VLOOKUP(H121,$AQ$4:$AS$30,3,0))</f>
        <v/>
      </c>
      <c r="AK121" s="202">
        <f>IF(ISERROR(SUM(X121:AA121))=TRUE,"×",A121)</f>
        <v>99</v>
      </c>
    </row>
    <row r="122" spans="1:37" ht="20.25" customHeight="1" x14ac:dyDescent="0.15">
      <c r="A122" s="15">
        <v>100</v>
      </c>
      <c r="B122" s="119" t="str">
        <f>IF(基本データ入力!L103="","",基本データ入力!L103)</f>
        <v/>
      </c>
      <c r="C122" s="116" t="str">
        <f>IF('処理用（範囲指定してますさわらないようにお願いします）'!$G101="","",'処理用（範囲指定してますさわらないようにお願いします）'!$G101)</f>
        <v/>
      </c>
      <c r="D122" s="120" t="str">
        <f>IF(基本データ入力!M103="","",基本データ入力!M103)</f>
        <v/>
      </c>
      <c r="E122" s="17"/>
      <c r="F122" s="16"/>
      <c r="G122" s="227"/>
      <c r="H122" s="228"/>
      <c r="I122" s="220"/>
      <c r="J122" s="18"/>
      <c r="K122" s="16"/>
      <c r="L122" s="227"/>
      <c r="M122" s="234"/>
      <c r="N122" s="220"/>
      <c r="O122" s="178"/>
      <c r="P122" s="178"/>
      <c r="Q122" s="178"/>
      <c r="R122" s="3">
        <f t="shared" si="19"/>
        <v>0</v>
      </c>
      <c r="S122" s="3">
        <f t="shared" si="20"/>
        <v>0</v>
      </c>
      <c r="T122" s="3">
        <f t="shared" si="21"/>
        <v>0</v>
      </c>
      <c r="U122" s="3">
        <f t="shared" si="22"/>
        <v>0</v>
      </c>
      <c r="V122" s="179">
        <f t="shared" si="23"/>
        <v>0</v>
      </c>
      <c r="W122" s="179">
        <f t="shared" si="24"/>
        <v>0</v>
      </c>
      <c r="X122" s="179" t="str">
        <f>IF(E122="","",VLOOKUP(E122+1000*$B122,IF($B122=1,$AT$5:$AT$24,$AU$5:$AU$24),1,0))</f>
        <v/>
      </c>
      <c r="Y122" s="179" t="str">
        <f>IF(F122="","",VLOOKUP(F122+1000*$B122,IF($B122=1,$AT$5:$AT$24,$AU$5:$AU$24),1,0))</f>
        <v/>
      </c>
      <c r="Z122" s="179" t="str">
        <f>IF(G122="","",VLOOKUP(G122+1000*$B122,IF($B122=1,$AT$5:$AT$24,$AU$5:$AU$24),1,0))</f>
        <v/>
      </c>
      <c r="AA122" s="179" t="str">
        <f>IF(H122="","",VLOOKUP(H122+1000*$B122,IF($B122=1,$AT$5:$AT$24,$AU$5:$AU$24),1,0))</f>
        <v/>
      </c>
      <c r="AB122" s="179" t="str">
        <f>IF(J122="","",VLOOKUP(E122,$AQ$4:$AS$30,2,0))</f>
        <v/>
      </c>
      <c r="AC122" s="179" t="str">
        <f>IF(J122="","",VLOOKUP(E122,$AQ$4:$AS$30,3,0))</f>
        <v/>
      </c>
      <c r="AD122" s="179" t="str">
        <f>IF(K122="","",VLOOKUP(F122,$AQ$4:$AS$30,2,0))</f>
        <v/>
      </c>
      <c r="AE122" s="179" t="str">
        <f>IF(K122="","",VLOOKUP(F122,$AQ$4:$AS$30,3,0))</f>
        <v/>
      </c>
      <c r="AF122" s="179" t="str">
        <f>IF(L122="","",VLOOKUP(G122,$AQ$4:$AS$30,2,0))</f>
        <v/>
      </c>
      <c r="AG122" s="179" t="str">
        <f>IF(L122="","",VLOOKUP(G122,$AQ$4:$AS$30,3,0))</f>
        <v/>
      </c>
      <c r="AH122" s="179" t="str">
        <f>IF(M122="","",VLOOKUP(H122,$AQ$4:$AS$30,2,0))</f>
        <v/>
      </c>
      <c r="AI122" s="179" t="str">
        <f>IF(M122="","",VLOOKUP(H122,$AQ$4:$AS$30,3,0))</f>
        <v/>
      </c>
      <c r="AK122" s="202">
        <f>IF(ISERROR(SUM(X122:AA122))=TRUE,"×",A122)</f>
        <v>100</v>
      </c>
    </row>
    <row r="123" spans="1:37" ht="20.25" customHeight="1" x14ac:dyDescent="0.15">
      <c r="A123" s="15">
        <v>101</v>
      </c>
      <c r="B123" s="119" t="str">
        <f>IF(基本データ入力!L104="","",基本データ入力!L104)</f>
        <v/>
      </c>
      <c r="C123" s="116" t="str">
        <f>IF('処理用（範囲指定してますさわらないようにお願いします）'!$G102="","",'処理用（範囲指定してますさわらないようにお願いします）'!$G102)</f>
        <v/>
      </c>
      <c r="D123" s="120" t="str">
        <f>IF(基本データ入力!M104="","",基本データ入力!M104)</f>
        <v/>
      </c>
      <c r="E123" s="17"/>
      <c r="F123" s="16"/>
      <c r="G123" s="227"/>
      <c r="H123" s="228"/>
      <c r="I123" s="220"/>
      <c r="J123" s="18"/>
      <c r="K123" s="16"/>
      <c r="L123" s="227"/>
      <c r="M123" s="234"/>
      <c r="N123" s="220"/>
      <c r="O123" s="178"/>
      <c r="P123" s="178"/>
      <c r="Q123" s="178"/>
      <c r="R123" s="3">
        <f t="shared" si="19"/>
        <v>0</v>
      </c>
      <c r="S123" s="3">
        <f t="shared" si="20"/>
        <v>0</v>
      </c>
      <c r="T123" s="3">
        <f t="shared" si="21"/>
        <v>0</v>
      </c>
      <c r="U123" s="3">
        <f t="shared" si="22"/>
        <v>0</v>
      </c>
      <c r="V123" s="179">
        <f t="shared" si="23"/>
        <v>0</v>
      </c>
      <c r="W123" s="179">
        <f t="shared" si="24"/>
        <v>0</v>
      </c>
      <c r="X123" s="179" t="str">
        <f>IF(E123="","",VLOOKUP(E123+1000*$B123,IF($B123=1,$AT$5:$AT$24,$AU$5:$AU$24),1,0))</f>
        <v/>
      </c>
      <c r="Y123" s="179" t="str">
        <f>IF(F123="","",VLOOKUP(F123+1000*$B123,IF($B123=1,$AT$5:$AT$24,$AU$5:$AU$24),1,0))</f>
        <v/>
      </c>
      <c r="Z123" s="179" t="str">
        <f>IF(G123="","",VLOOKUP(G123+1000*$B123,IF($B123=1,$AT$5:$AT$24,$AU$5:$AU$24),1,0))</f>
        <v/>
      </c>
      <c r="AA123" s="179" t="str">
        <f>IF(H123="","",VLOOKUP(H123+1000*$B123,IF($B123=1,$AT$5:$AT$24,$AU$5:$AU$24),1,0))</f>
        <v/>
      </c>
      <c r="AB123" s="179" t="str">
        <f>IF(J123="","",VLOOKUP(E123,$AQ$4:$AS$30,2,0))</f>
        <v/>
      </c>
      <c r="AC123" s="179" t="str">
        <f>IF(J123="","",VLOOKUP(E123,$AQ$4:$AS$30,3,0))</f>
        <v/>
      </c>
      <c r="AD123" s="179" t="str">
        <f>IF(K123="","",VLOOKUP(F123,$AQ$4:$AS$30,2,0))</f>
        <v/>
      </c>
      <c r="AE123" s="179" t="str">
        <f>IF(K123="","",VLOOKUP(F123,$AQ$4:$AS$30,3,0))</f>
        <v/>
      </c>
      <c r="AF123" s="179" t="str">
        <f>IF(L123="","",VLOOKUP(G123,$AQ$4:$AS$30,2,0))</f>
        <v/>
      </c>
      <c r="AG123" s="179" t="str">
        <f>IF(L123="","",VLOOKUP(G123,$AQ$4:$AS$30,3,0))</f>
        <v/>
      </c>
      <c r="AH123" s="179" t="str">
        <f>IF(M123="","",VLOOKUP(H123,$AQ$4:$AS$30,2,0))</f>
        <v/>
      </c>
      <c r="AI123" s="179" t="str">
        <f>IF(M123="","",VLOOKUP(H123,$AQ$4:$AS$30,3,0))</f>
        <v/>
      </c>
      <c r="AK123" s="202">
        <f>IF(ISERROR(SUM(X123:AA123))=TRUE,"×",A123)</f>
        <v>101</v>
      </c>
    </row>
    <row r="124" spans="1:37" ht="20.25" customHeight="1" x14ac:dyDescent="0.15">
      <c r="A124" s="15">
        <v>102</v>
      </c>
      <c r="B124" s="119" t="str">
        <f>IF(基本データ入力!L105="","",基本データ入力!L105)</f>
        <v/>
      </c>
      <c r="C124" s="116" t="str">
        <f>IF('処理用（範囲指定してますさわらないようにお願いします）'!$G103="","",'処理用（範囲指定してますさわらないようにお願いします）'!$G103)</f>
        <v/>
      </c>
      <c r="D124" s="120" t="str">
        <f>IF(基本データ入力!M105="","",基本データ入力!M105)</f>
        <v/>
      </c>
      <c r="E124" s="17"/>
      <c r="F124" s="16"/>
      <c r="G124" s="227"/>
      <c r="H124" s="228"/>
      <c r="I124" s="220"/>
      <c r="J124" s="18"/>
      <c r="K124" s="16"/>
      <c r="L124" s="227"/>
      <c r="M124" s="234"/>
      <c r="N124" s="220"/>
      <c r="O124" s="178"/>
      <c r="P124" s="178"/>
      <c r="Q124" s="178"/>
      <c r="R124" s="3">
        <f t="shared" si="19"/>
        <v>0</v>
      </c>
      <c r="S124" s="3">
        <f t="shared" si="20"/>
        <v>0</v>
      </c>
      <c r="T124" s="3">
        <f t="shared" si="21"/>
        <v>0</v>
      </c>
      <c r="U124" s="3">
        <f t="shared" si="22"/>
        <v>0</v>
      </c>
      <c r="V124" s="179">
        <f t="shared" si="23"/>
        <v>0</v>
      </c>
      <c r="W124" s="179">
        <f t="shared" si="24"/>
        <v>0</v>
      </c>
      <c r="X124" s="179" t="str">
        <f>IF(E124="","",VLOOKUP(E124+1000*$B124,IF($B124=1,$AT$5:$AT$24,$AU$5:$AU$24),1,0))</f>
        <v/>
      </c>
      <c r="Y124" s="179" t="str">
        <f>IF(F124="","",VLOOKUP(F124+1000*$B124,IF($B124=1,$AT$5:$AT$24,$AU$5:$AU$24),1,0))</f>
        <v/>
      </c>
      <c r="Z124" s="179" t="str">
        <f>IF(G124="","",VLOOKUP(G124+1000*$B124,IF($B124=1,$AT$5:$AT$24,$AU$5:$AU$24),1,0))</f>
        <v/>
      </c>
      <c r="AA124" s="179" t="str">
        <f>IF(H124="","",VLOOKUP(H124+1000*$B124,IF($B124=1,$AT$5:$AT$24,$AU$5:$AU$24),1,0))</f>
        <v/>
      </c>
      <c r="AB124" s="179" t="str">
        <f>IF(J124="","",VLOOKUP(E124,$AQ$4:$AS$30,2,0))</f>
        <v/>
      </c>
      <c r="AC124" s="179" t="str">
        <f>IF(J124="","",VLOOKUP(E124,$AQ$4:$AS$30,3,0))</f>
        <v/>
      </c>
      <c r="AD124" s="179" t="str">
        <f>IF(K124="","",VLOOKUP(F124,$AQ$4:$AS$30,2,0))</f>
        <v/>
      </c>
      <c r="AE124" s="179" t="str">
        <f>IF(K124="","",VLOOKUP(F124,$AQ$4:$AS$30,3,0))</f>
        <v/>
      </c>
      <c r="AF124" s="179" t="str">
        <f>IF(L124="","",VLOOKUP(G124,$AQ$4:$AS$30,2,0))</f>
        <v/>
      </c>
      <c r="AG124" s="179" t="str">
        <f>IF(L124="","",VLOOKUP(G124,$AQ$4:$AS$30,3,0))</f>
        <v/>
      </c>
      <c r="AH124" s="179" t="str">
        <f>IF(M124="","",VLOOKUP(H124,$AQ$4:$AS$30,2,0))</f>
        <v/>
      </c>
      <c r="AI124" s="179" t="str">
        <f>IF(M124="","",VLOOKUP(H124,$AQ$4:$AS$30,3,0))</f>
        <v/>
      </c>
      <c r="AK124" s="202">
        <f>IF(ISERROR(SUM(X124:AA124))=TRUE,"×",A124)</f>
        <v>102</v>
      </c>
    </row>
    <row r="125" spans="1:37" ht="20.25" customHeight="1" x14ac:dyDescent="0.15">
      <c r="A125" s="15">
        <v>103</v>
      </c>
      <c r="B125" s="119" t="str">
        <f>IF(基本データ入力!L106="","",基本データ入力!L106)</f>
        <v/>
      </c>
      <c r="C125" s="116" t="str">
        <f>IF('処理用（範囲指定してますさわらないようにお願いします）'!$G104="","",'処理用（範囲指定してますさわらないようにお願いします）'!$G104)</f>
        <v/>
      </c>
      <c r="D125" s="120" t="str">
        <f>IF(基本データ入力!M106="","",基本データ入力!M106)</f>
        <v/>
      </c>
      <c r="E125" s="17"/>
      <c r="F125" s="16"/>
      <c r="G125" s="227"/>
      <c r="H125" s="228"/>
      <c r="I125" s="220"/>
      <c r="J125" s="18"/>
      <c r="K125" s="16"/>
      <c r="L125" s="227"/>
      <c r="M125" s="234"/>
      <c r="N125" s="220"/>
      <c r="O125" s="178"/>
      <c r="P125" s="178"/>
      <c r="Q125" s="178"/>
      <c r="R125" s="3">
        <f t="shared" si="19"/>
        <v>0</v>
      </c>
      <c r="S125" s="3">
        <f t="shared" si="20"/>
        <v>0</v>
      </c>
      <c r="T125" s="3">
        <f t="shared" si="21"/>
        <v>0</v>
      </c>
      <c r="U125" s="3">
        <f t="shared" si="22"/>
        <v>0</v>
      </c>
      <c r="V125" s="179">
        <f t="shared" si="23"/>
        <v>0</v>
      </c>
      <c r="W125" s="179">
        <f t="shared" si="24"/>
        <v>0</v>
      </c>
      <c r="X125" s="179" t="str">
        <f>IF(E125="","",VLOOKUP(E125+1000*$B125,IF($B125=1,$AT$5:$AT$24,$AU$5:$AU$24),1,0))</f>
        <v/>
      </c>
      <c r="Y125" s="179" t="str">
        <f>IF(F125="","",VLOOKUP(F125+1000*$B125,IF($B125=1,$AT$5:$AT$24,$AU$5:$AU$24),1,0))</f>
        <v/>
      </c>
      <c r="Z125" s="179" t="str">
        <f>IF(G125="","",VLOOKUP(G125+1000*$B125,IF($B125=1,$AT$5:$AT$24,$AU$5:$AU$24),1,0))</f>
        <v/>
      </c>
      <c r="AA125" s="179" t="str">
        <f>IF(H125="","",VLOOKUP(H125+1000*$B125,IF($B125=1,$AT$5:$AT$24,$AU$5:$AU$24),1,0))</f>
        <v/>
      </c>
      <c r="AB125" s="179" t="str">
        <f>IF(J125="","",VLOOKUP(E125,$AQ$4:$AS$30,2,0))</f>
        <v/>
      </c>
      <c r="AC125" s="179" t="str">
        <f>IF(J125="","",VLOOKUP(E125,$AQ$4:$AS$30,3,0))</f>
        <v/>
      </c>
      <c r="AD125" s="179" t="str">
        <f>IF(K125="","",VLOOKUP(F125,$AQ$4:$AS$30,2,0))</f>
        <v/>
      </c>
      <c r="AE125" s="179" t="str">
        <f>IF(K125="","",VLOOKUP(F125,$AQ$4:$AS$30,3,0))</f>
        <v/>
      </c>
      <c r="AF125" s="179" t="str">
        <f>IF(L125="","",VLOOKUP(G125,$AQ$4:$AS$30,2,0))</f>
        <v/>
      </c>
      <c r="AG125" s="179" t="str">
        <f>IF(L125="","",VLOOKUP(G125,$AQ$4:$AS$30,3,0))</f>
        <v/>
      </c>
      <c r="AH125" s="179" t="str">
        <f>IF(M125="","",VLOOKUP(H125,$AQ$4:$AS$30,2,0))</f>
        <v/>
      </c>
      <c r="AI125" s="179" t="str">
        <f>IF(M125="","",VLOOKUP(H125,$AQ$4:$AS$30,3,0))</f>
        <v/>
      </c>
      <c r="AK125" s="202">
        <f>IF(ISERROR(SUM(X125:AA125))=TRUE,"×",A125)</f>
        <v>103</v>
      </c>
    </row>
    <row r="126" spans="1:37" ht="20.25" customHeight="1" x14ac:dyDescent="0.15">
      <c r="A126" s="15">
        <v>104</v>
      </c>
      <c r="B126" s="119" t="str">
        <f>IF(基本データ入力!L107="","",基本データ入力!L107)</f>
        <v/>
      </c>
      <c r="C126" s="116" t="str">
        <f>IF('処理用（範囲指定してますさわらないようにお願いします）'!$G105="","",'処理用（範囲指定してますさわらないようにお願いします）'!$G105)</f>
        <v/>
      </c>
      <c r="D126" s="120" t="str">
        <f>IF(基本データ入力!M107="","",基本データ入力!M107)</f>
        <v/>
      </c>
      <c r="E126" s="17"/>
      <c r="F126" s="16"/>
      <c r="G126" s="227"/>
      <c r="H126" s="228"/>
      <c r="I126" s="220"/>
      <c r="J126" s="18"/>
      <c r="K126" s="16"/>
      <c r="L126" s="227"/>
      <c r="M126" s="234"/>
      <c r="N126" s="220"/>
      <c r="O126" s="178"/>
      <c r="P126" s="178"/>
      <c r="Q126" s="178"/>
      <c r="R126" s="3">
        <f t="shared" si="19"/>
        <v>0</v>
      </c>
      <c r="S126" s="3">
        <f t="shared" si="20"/>
        <v>0</v>
      </c>
      <c r="T126" s="3">
        <f t="shared" si="21"/>
        <v>0</v>
      </c>
      <c r="U126" s="3">
        <f t="shared" si="22"/>
        <v>0</v>
      </c>
      <c r="V126" s="179">
        <f t="shared" si="23"/>
        <v>0</v>
      </c>
      <c r="W126" s="179">
        <f t="shared" si="24"/>
        <v>0</v>
      </c>
      <c r="X126" s="179" t="str">
        <f>IF(E126="","",VLOOKUP(E126+1000*$B126,IF($B126=1,$AT$5:$AT$24,$AU$5:$AU$24),1,0))</f>
        <v/>
      </c>
      <c r="Y126" s="179" t="str">
        <f>IF(F126="","",VLOOKUP(F126+1000*$B126,IF($B126=1,$AT$5:$AT$24,$AU$5:$AU$24),1,0))</f>
        <v/>
      </c>
      <c r="Z126" s="179" t="str">
        <f>IF(G126="","",VLOOKUP(G126+1000*$B126,IF($B126=1,$AT$5:$AT$24,$AU$5:$AU$24),1,0))</f>
        <v/>
      </c>
      <c r="AA126" s="179" t="str">
        <f>IF(H126="","",VLOOKUP(H126+1000*$B126,IF($B126=1,$AT$5:$AT$24,$AU$5:$AU$24),1,0))</f>
        <v/>
      </c>
      <c r="AB126" s="179" t="str">
        <f>IF(J126="","",VLOOKUP(E126,$AQ$4:$AS$30,2,0))</f>
        <v/>
      </c>
      <c r="AC126" s="179" t="str">
        <f>IF(J126="","",VLOOKUP(E126,$AQ$4:$AS$30,3,0))</f>
        <v/>
      </c>
      <c r="AD126" s="179" t="str">
        <f>IF(K126="","",VLOOKUP(F126,$AQ$4:$AS$30,2,0))</f>
        <v/>
      </c>
      <c r="AE126" s="179" t="str">
        <f>IF(K126="","",VLOOKUP(F126,$AQ$4:$AS$30,3,0))</f>
        <v/>
      </c>
      <c r="AF126" s="179" t="str">
        <f>IF(L126="","",VLOOKUP(G126,$AQ$4:$AS$30,2,0))</f>
        <v/>
      </c>
      <c r="AG126" s="179" t="str">
        <f>IF(L126="","",VLOOKUP(G126,$AQ$4:$AS$30,3,0))</f>
        <v/>
      </c>
      <c r="AH126" s="179" t="str">
        <f>IF(M126="","",VLOOKUP(H126,$AQ$4:$AS$30,2,0))</f>
        <v/>
      </c>
      <c r="AI126" s="179" t="str">
        <f>IF(M126="","",VLOOKUP(H126,$AQ$4:$AS$30,3,0))</f>
        <v/>
      </c>
      <c r="AK126" s="202">
        <f>IF(ISERROR(SUM(X126:AA126))=TRUE,"×",A126)</f>
        <v>104</v>
      </c>
    </row>
    <row r="127" spans="1:37" ht="20.25" customHeight="1" x14ac:dyDescent="0.15">
      <c r="A127" s="15">
        <v>105</v>
      </c>
      <c r="B127" s="119" t="str">
        <f>IF(基本データ入力!L108="","",基本データ入力!L108)</f>
        <v/>
      </c>
      <c r="C127" s="116" t="str">
        <f>IF('処理用（範囲指定してますさわらないようにお願いします）'!$G106="","",'処理用（範囲指定してますさわらないようにお願いします）'!$G106)</f>
        <v/>
      </c>
      <c r="D127" s="120" t="str">
        <f>IF(基本データ入力!M108="","",基本データ入力!M108)</f>
        <v/>
      </c>
      <c r="E127" s="17"/>
      <c r="F127" s="16"/>
      <c r="G127" s="227"/>
      <c r="H127" s="228"/>
      <c r="I127" s="220"/>
      <c r="J127" s="18"/>
      <c r="K127" s="16"/>
      <c r="L127" s="227"/>
      <c r="M127" s="234"/>
      <c r="N127" s="220"/>
      <c r="O127" s="178"/>
      <c r="P127" s="178"/>
      <c r="Q127" s="178"/>
      <c r="R127" s="3">
        <f t="shared" si="19"/>
        <v>0</v>
      </c>
      <c r="S127" s="3">
        <f t="shared" si="20"/>
        <v>0</v>
      </c>
      <c r="T127" s="3">
        <f t="shared" si="21"/>
        <v>0</v>
      </c>
      <c r="U127" s="3">
        <f t="shared" si="22"/>
        <v>0</v>
      </c>
      <c r="V127" s="179">
        <f t="shared" si="23"/>
        <v>0</v>
      </c>
      <c r="W127" s="179">
        <f t="shared" si="24"/>
        <v>0</v>
      </c>
      <c r="X127" s="179" t="str">
        <f>IF(E127="","",VLOOKUP(E127+1000*$B127,IF($B127=1,$AT$5:$AT$24,$AU$5:$AU$24),1,0))</f>
        <v/>
      </c>
      <c r="Y127" s="179" t="str">
        <f>IF(F127="","",VLOOKUP(F127+1000*$B127,IF($B127=1,$AT$5:$AT$24,$AU$5:$AU$24),1,0))</f>
        <v/>
      </c>
      <c r="Z127" s="179" t="str">
        <f>IF(G127="","",VLOOKUP(G127+1000*$B127,IF($B127=1,$AT$5:$AT$24,$AU$5:$AU$24),1,0))</f>
        <v/>
      </c>
      <c r="AA127" s="179" t="str">
        <f>IF(H127="","",VLOOKUP(H127+1000*$B127,IF($B127=1,$AT$5:$AT$24,$AU$5:$AU$24),1,0))</f>
        <v/>
      </c>
      <c r="AB127" s="179" t="str">
        <f>IF(J127="","",VLOOKUP(E127,$AQ$4:$AS$30,2,0))</f>
        <v/>
      </c>
      <c r="AC127" s="179" t="str">
        <f>IF(J127="","",VLOOKUP(E127,$AQ$4:$AS$30,3,0))</f>
        <v/>
      </c>
      <c r="AD127" s="179" t="str">
        <f>IF(K127="","",VLOOKUP(F127,$AQ$4:$AS$30,2,0))</f>
        <v/>
      </c>
      <c r="AE127" s="179" t="str">
        <f>IF(K127="","",VLOOKUP(F127,$AQ$4:$AS$30,3,0))</f>
        <v/>
      </c>
      <c r="AF127" s="179" t="str">
        <f>IF(L127="","",VLOOKUP(G127,$AQ$4:$AS$30,2,0))</f>
        <v/>
      </c>
      <c r="AG127" s="179" t="str">
        <f>IF(L127="","",VLOOKUP(G127,$AQ$4:$AS$30,3,0))</f>
        <v/>
      </c>
      <c r="AH127" s="179" t="str">
        <f>IF(M127="","",VLOOKUP(H127,$AQ$4:$AS$30,2,0))</f>
        <v/>
      </c>
      <c r="AI127" s="179" t="str">
        <f>IF(M127="","",VLOOKUP(H127,$AQ$4:$AS$30,3,0))</f>
        <v/>
      </c>
      <c r="AK127" s="202">
        <f>IF(ISERROR(SUM(X127:AA127))=TRUE,"×",A127)</f>
        <v>105</v>
      </c>
    </row>
    <row r="128" spans="1:37" ht="20.25" customHeight="1" x14ac:dyDescent="0.15">
      <c r="A128" s="15">
        <v>106</v>
      </c>
      <c r="B128" s="119" t="str">
        <f>IF(基本データ入力!L109="","",基本データ入力!L109)</f>
        <v/>
      </c>
      <c r="C128" s="116" t="str">
        <f>IF('処理用（範囲指定してますさわらないようにお願いします）'!$G107="","",'処理用（範囲指定してますさわらないようにお願いします）'!$G107)</f>
        <v/>
      </c>
      <c r="D128" s="120" t="str">
        <f>IF(基本データ入力!M109="","",基本データ入力!M109)</f>
        <v/>
      </c>
      <c r="E128" s="17"/>
      <c r="F128" s="16"/>
      <c r="G128" s="227"/>
      <c r="H128" s="228"/>
      <c r="I128" s="220"/>
      <c r="J128" s="18"/>
      <c r="K128" s="16"/>
      <c r="L128" s="227"/>
      <c r="M128" s="234"/>
      <c r="N128" s="220"/>
      <c r="O128" s="178"/>
      <c r="P128" s="178"/>
      <c r="Q128" s="178"/>
      <c r="R128" s="3">
        <f t="shared" si="19"/>
        <v>0</v>
      </c>
      <c r="S128" s="3">
        <f t="shared" si="20"/>
        <v>0</v>
      </c>
      <c r="T128" s="3">
        <f t="shared" si="21"/>
        <v>0</v>
      </c>
      <c r="U128" s="3">
        <f t="shared" si="22"/>
        <v>0</v>
      </c>
      <c r="V128" s="179">
        <f t="shared" si="23"/>
        <v>0</v>
      </c>
      <c r="W128" s="179">
        <f t="shared" si="24"/>
        <v>0</v>
      </c>
      <c r="X128" s="179" t="str">
        <f>IF(E128="","",VLOOKUP(E128+1000*$B128,IF($B128=1,$AT$5:$AT$24,$AU$5:$AU$24),1,0))</f>
        <v/>
      </c>
      <c r="Y128" s="179" t="str">
        <f>IF(F128="","",VLOOKUP(F128+1000*$B128,IF($B128=1,$AT$5:$AT$24,$AU$5:$AU$24),1,0))</f>
        <v/>
      </c>
      <c r="Z128" s="179" t="str">
        <f>IF(G128="","",VLOOKUP(G128+1000*$B128,IF($B128=1,$AT$5:$AT$24,$AU$5:$AU$24),1,0))</f>
        <v/>
      </c>
      <c r="AA128" s="179" t="str">
        <f>IF(H128="","",VLOOKUP(H128+1000*$B128,IF($B128=1,$AT$5:$AT$24,$AU$5:$AU$24),1,0))</f>
        <v/>
      </c>
      <c r="AB128" s="179" t="str">
        <f>IF(J128="","",VLOOKUP(E128,$AQ$4:$AS$30,2,0))</f>
        <v/>
      </c>
      <c r="AC128" s="179" t="str">
        <f>IF(J128="","",VLOOKUP(E128,$AQ$4:$AS$30,3,0))</f>
        <v/>
      </c>
      <c r="AD128" s="179" t="str">
        <f>IF(K128="","",VLOOKUP(F128,$AQ$4:$AS$30,2,0))</f>
        <v/>
      </c>
      <c r="AE128" s="179" t="str">
        <f>IF(K128="","",VLOOKUP(F128,$AQ$4:$AS$30,3,0))</f>
        <v/>
      </c>
      <c r="AF128" s="179" t="str">
        <f>IF(L128="","",VLOOKUP(G128,$AQ$4:$AS$30,2,0))</f>
        <v/>
      </c>
      <c r="AG128" s="179" t="str">
        <f>IF(L128="","",VLOOKUP(G128,$AQ$4:$AS$30,3,0))</f>
        <v/>
      </c>
      <c r="AH128" s="179" t="str">
        <f>IF(M128="","",VLOOKUP(H128,$AQ$4:$AS$30,2,0))</f>
        <v/>
      </c>
      <c r="AI128" s="179" t="str">
        <f>IF(M128="","",VLOOKUP(H128,$AQ$4:$AS$30,3,0))</f>
        <v/>
      </c>
      <c r="AK128" s="202">
        <f>IF(ISERROR(SUM(X128:AA128))=TRUE,"×",A128)</f>
        <v>106</v>
      </c>
    </row>
    <row r="129" spans="1:37" ht="20.25" customHeight="1" x14ac:dyDescent="0.15">
      <c r="A129" s="15">
        <v>107</v>
      </c>
      <c r="B129" s="119" t="str">
        <f>IF(基本データ入力!L110="","",基本データ入力!L110)</f>
        <v/>
      </c>
      <c r="C129" s="116" t="str">
        <f>IF('処理用（範囲指定してますさわらないようにお願いします）'!$G108="","",'処理用（範囲指定してますさわらないようにお願いします）'!$G108)</f>
        <v/>
      </c>
      <c r="D129" s="120" t="str">
        <f>IF(基本データ入力!M110="","",基本データ入力!M110)</f>
        <v/>
      </c>
      <c r="E129" s="17"/>
      <c r="F129" s="16"/>
      <c r="G129" s="227"/>
      <c r="H129" s="228"/>
      <c r="I129" s="220"/>
      <c r="J129" s="18"/>
      <c r="K129" s="16"/>
      <c r="L129" s="227"/>
      <c r="M129" s="234"/>
      <c r="N129" s="220"/>
      <c r="O129" s="178"/>
      <c r="P129" s="178"/>
      <c r="Q129" s="178"/>
      <c r="R129" s="3">
        <f t="shared" si="19"/>
        <v>0</v>
      </c>
      <c r="S129" s="3">
        <f t="shared" si="20"/>
        <v>0</v>
      </c>
      <c r="T129" s="3">
        <f t="shared" si="21"/>
        <v>0</v>
      </c>
      <c r="U129" s="3">
        <f t="shared" si="22"/>
        <v>0</v>
      </c>
      <c r="V129" s="179">
        <f t="shared" si="23"/>
        <v>0</v>
      </c>
      <c r="W129" s="179">
        <f t="shared" si="24"/>
        <v>0</v>
      </c>
      <c r="X129" s="179" t="str">
        <f>IF(E129="","",VLOOKUP(E129+1000*$B129,IF($B129=1,$AT$5:$AT$24,$AU$5:$AU$24),1,0))</f>
        <v/>
      </c>
      <c r="Y129" s="179" t="str">
        <f>IF(F129="","",VLOOKUP(F129+1000*$B129,IF($B129=1,$AT$5:$AT$24,$AU$5:$AU$24),1,0))</f>
        <v/>
      </c>
      <c r="Z129" s="179" t="str">
        <f>IF(G129="","",VLOOKUP(G129+1000*$B129,IF($B129=1,$AT$5:$AT$24,$AU$5:$AU$24),1,0))</f>
        <v/>
      </c>
      <c r="AA129" s="179" t="str">
        <f>IF(H129="","",VLOOKUP(H129+1000*$B129,IF($B129=1,$AT$5:$AT$24,$AU$5:$AU$24),1,0))</f>
        <v/>
      </c>
      <c r="AB129" s="179" t="str">
        <f>IF(J129="","",VLOOKUP(E129,$AQ$4:$AS$30,2,0))</f>
        <v/>
      </c>
      <c r="AC129" s="179" t="str">
        <f>IF(J129="","",VLOOKUP(E129,$AQ$4:$AS$30,3,0))</f>
        <v/>
      </c>
      <c r="AD129" s="179" t="str">
        <f>IF(K129="","",VLOOKUP(F129,$AQ$4:$AS$30,2,0))</f>
        <v/>
      </c>
      <c r="AE129" s="179" t="str">
        <f>IF(K129="","",VLOOKUP(F129,$AQ$4:$AS$30,3,0))</f>
        <v/>
      </c>
      <c r="AF129" s="179" t="str">
        <f>IF(L129="","",VLOOKUP(G129,$AQ$4:$AS$30,2,0))</f>
        <v/>
      </c>
      <c r="AG129" s="179" t="str">
        <f>IF(L129="","",VLOOKUP(G129,$AQ$4:$AS$30,3,0))</f>
        <v/>
      </c>
      <c r="AH129" s="179" t="str">
        <f>IF(M129="","",VLOOKUP(H129,$AQ$4:$AS$30,2,0))</f>
        <v/>
      </c>
      <c r="AI129" s="179" t="str">
        <f>IF(M129="","",VLOOKUP(H129,$AQ$4:$AS$30,3,0))</f>
        <v/>
      </c>
      <c r="AK129" s="202">
        <f>IF(ISERROR(SUM(X129:AA129))=TRUE,"×",A129)</f>
        <v>107</v>
      </c>
    </row>
    <row r="130" spans="1:37" ht="20.25" customHeight="1" x14ac:dyDescent="0.15">
      <c r="A130" s="15">
        <v>108</v>
      </c>
      <c r="B130" s="119" t="str">
        <f>IF(基本データ入力!L111="","",基本データ入力!L111)</f>
        <v/>
      </c>
      <c r="C130" s="116" t="str">
        <f>IF('処理用（範囲指定してますさわらないようにお願いします）'!$G109="","",'処理用（範囲指定してますさわらないようにお願いします）'!$G109)</f>
        <v/>
      </c>
      <c r="D130" s="120" t="str">
        <f>IF(基本データ入力!M111="","",基本データ入力!M111)</f>
        <v/>
      </c>
      <c r="E130" s="17"/>
      <c r="F130" s="16"/>
      <c r="G130" s="227"/>
      <c r="H130" s="228"/>
      <c r="I130" s="220"/>
      <c r="J130" s="18"/>
      <c r="K130" s="16"/>
      <c r="L130" s="227"/>
      <c r="M130" s="234"/>
      <c r="N130" s="220"/>
      <c r="O130" s="178"/>
      <c r="P130" s="178"/>
      <c r="Q130" s="178"/>
      <c r="R130" s="3">
        <f t="shared" si="19"/>
        <v>0</v>
      </c>
      <c r="S130" s="3">
        <f t="shared" si="20"/>
        <v>0</v>
      </c>
      <c r="T130" s="3">
        <f t="shared" si="21"/>
        <v>0</v>
      </c>
      <c r="U130" s="3">
        <f t="shared" si="22"/>
        <v>0</v>
      </c>
      <c r="V130" s="179">
        <f t="shared" si="23"/>
        <v>0</v>
      </c>
      <c r="W130" s="179">
        <f t="shared" si="24"/>
        <v>0</v>
      </c>
      <c r="X130" s="179" t="str">
        <f>IF(E130="","",VLOOKUP(E130+1000*$B130,IF($B130=1,$AT$5:$AT$24,$AU$5:$AU$24),1,0))</f>
        <v/>
      </c>
      <c r="Y130" s="179" t="str">
        <f>IF(F130="","",VLOOKUP(F130+1000*$B130,IF($B130=1,$AT$5:$AT$24,$AU$5:$AU$24),1,0))</f>
        <v/>
      </c>
      <c r="Z130" s="179" t="str">
        <f>IF(G130="","",VLOOKUP(G130+1000*$B130,IF($B130=1,$AT$5:$AT$24,$AU$5:$AU$24),1,0))</f>
        <v/>
      </c>
      <c r="AA130" s="179" t="str">
        <f>IF(H130="","",VLOOKUP(H130+1000*$B130,IF($B130=1,$AT$5:$AT$24,$AU$5:$AU$24),1,0))</f>
        <v/>
      </c>
      <c r="AB130" s="179" t="str">
        <f>IF(J130="","",VLOOKUP(E130,$AQ$4:$AS$30,2,0))</f>
        <v/>
      </c>
      <c r="AC130" s="179" t="str">
        <f>IF(J130="","",VLOOKUP(E130,$AQ$4:$AS$30,3,0))</f>
        <v/>
      </c>
      <c r="AD130" s="179" t="str">
        <f>IF(K130="","",VLOOKUP(F130,$AQ$4:$AS$30,2,0))</f>
        <v/>
      </c>
      <c r="AE130" s="179" t="str">
        <f>IF(K130="","",VLOOKUP(F130,$AQ$4:$AS$30,3,0))</f>
        <v/>
      </c>
      <c r="AF130" s="179" t="str">
        <f>IF(L130="","",VLOOKUP(G130,$AQ$4:$AS$30,2,0))</f>
        <v/>
      </c>
      <c r="AG130" s="179" t="str">
        <f>IF(L130="","",VLOOKUP(G130,$AQ$4:$AS$30,3,0))</f>
        <v/>
      </c>
      <c r="AH130" s="179" t="str">
        <f>IF(M130="","",VLOOKUP(H130,$AQ$4:$AS$30,2,0))</f>
        <v/>
      </c>
      <c r="AI130" s="179" t="str">
        <f>IF(M130="","",VLOOKUP(H130,$AQ$4:$AS$30,3,0))</f>
        <v/>
      </c>
      <c r="AK130" s="202">
        <f>IF(ISERROR(SUM(X130:AA130))=TRUE,"×",A130)</f>
        <v>108</v>
      </c>
    </row>
    <row r="131" spans="1:37" ht="20.25" customHeight="1" x14ac:dyDescent="0.15">
      <c r="A131" s="15">
        <v>109</v>
      </c>
      <c r="B131" s="119" t="str">
        <f>IF(基本データ入力!L112="","",基本データ入力!L112)</f>
        <v/>
      </c>
      <c r="C131" s="116" t="str">
        <f>IF('処理用（範囲指定してますさわらないようにお願いします）'!$G110="","",'処理用（範囲指定してますさわらないようにお願いします）'!$G110)</f>
        <v/>
      </c>
      <c r="D131" s="120" t="str">
        <f>IF(基本データ入力!M112="","",基本データ入力!M112)</f>
        <v/>
      </c>
      <c r="E131" s="17"/>
      <c r="F131" s="16"/>
      <c r="G131" s="227"/>
      <c r="H131" s="228"/>
      <c r="I131" s="220"/>
      <c r="J131" s="18"/>
      <c r="K131" s="16"/>
      <c r="L131" s="227"/>
      <c r="M131" s="234"/>
      <c r="N131" s="220"/>
      <c r="O131" s="178"/>
      <c r="P131" s="178"/>
      <c r="Q131" s="178"/>
      <c r="R131" s="3">
        <f t="shared" si="19"/>
        <v>0</v>
      </c>
      <c r="S131" s="3">
        <f t="shared" si="20"/>
        <v>0</v>
      </c>
      <c r="T131" s="3">
        <f t="shared" si="21"/>
        <v>0</v>
      </c>
      <c r="U131" s="3">
        <f t="shared" si="22"/>
        <v>0</v>
      </c>
      <c r="V131" s="179">
        <f t="shared" si="23"/>
        <v>0</v>
      </c>
      <c r="W131" s="179">
        <f t="shared" si="24"/>
        <v>0</v>
      </c>
      <c r="X131" s="179" t="str">
        <f>IF(E131="","",VLOOKUP(E131+1000*$B131,IF($B131=1,$AT$5:$AT$24,$AU$5:$AU$24),1,0))</f>
        <v/>
      </c>
      <c r="Y131" s="179" t="str">
        <f>IF(F131="","",VLOOKUP(F131+1000*$B131,IF($B131=1,$AT$5:$AT$24,$AU$5:$AU$24),1,0))</f>
        <v/>
      </c>
      <c r="Z131" s="179" t="str">
        <f>IF(G131="","",VLOOKUP(G131+1000*$B131,IF($B131=1,$AT$5:$AT$24,$AU$5:$AU$24),1,0))</f>
        <v/>
      </c>
      <c r="AA131" s="179" t="str">
        <f>IF(H131="","",VLOOKUP(H131+1000*$B131,IF($B131=1,$AT$5:$AT$24,$AU$5:$AU$24),1,0))</f>
        <v/>
      </c>
      <c r="AB131" s="179" t="str">
        <f>IF(J131="","",VLOOKUP(E131,$AQ$4:$AS$30,2,0))</f>
        <v/>
      </c>
      <c r="AC131" s="179" t="str">
        <f>IF(J131="","",VLOOKUP(E131,$AQ$4:$AS$30,3,0))</f>
        <v/>
      </c>
      <c r="AD131" s="179" t="str">
        <f>IF(K131="","",VLOOKUP(F131,$AQ$4:$AS$30,2,0))</f>
        <v/>
      </c>
      <c r="AE131" s="179" t="str">
        <f>IF(K131="","",VLOOKUP(F131,$AQ$4:$AS$30,3,0))</f>
        <v/>
      </c>
      <c r="AF131" s="179" t="str">
        <f>IF(L131="","",VLOOKUP(G131,$AQ$4:$AS$30,2,0))</f>
        <v/>
      </c>
      <c r="AG131" s="179" t="str">
        <f>IF(L131="","",VLOOKUP(G131,$AQ$4:$AS$30,3,0))</f>
        <v/>
      </c>
      <c r="AH131" s="179" t="str">
        <f>IF(M131="","",VLOOKUP(H131,$AQ$4:$AS$30,2,0))</f>
        <v/>
      </c>
      <c r="AI131" s="179" t="str">
        <f>IF(M131="","",VLOOKUP(H131,$AQ$4:$AS$30,3,0))</f>
        <v/>
      </c>
      <c r="AK131" s="202">
        <f>IF(ISERROR(SUM(X131:AA131))=TRUE,"×",A131)</f>
        <v>109</v>
      </c>
    </row>
    <row r="132" spans="1:37" ht="20.25" customHeight="1" x14ac:dyDescent="0.15">
      <c r="A132" s="15">
        <v>110</v>
      </c>
      <c r="B132" s="119" t="str">
        <f>IF(基本データ入力!L113="","",基本データ入力!L113)</f>
        <v/>
      </c>
      <c r="C132" s="116" t="str">
        <f>IF('処理用（範囲指定してますさわらないようにお願いします）'!$G111="","",'処理用（範囲指定してますさわらないようにお願いします）'!$G111)</f>
        <v/>
      </c>
      <c r="D132" s="120" t="str">
        <f>IF(基本データ入力!M113="","",基本データ入力!M113)</f>
        <v/>
      </c>
      <c r="E132" s="17"/>
      <c r="F132" s="16"/>
      <c r="G132" s="227"/>
      <c r="H132" s="228"/>
      <c r="I132" s="220"/>
      <c r="J132" s="18"/>
      <c r="K132" s="16"/>
      <c r="L132" s="227"/>
      <c r="M132" s="234"/>
      <c r="N132" s="220"/>
      <c r="O132" s="178"/>
      <c r="P132" s="178"/>
      <c r="Q132" s="178"/>
      <c r="R132" s="3">
        <f t="shared" si="19"/>
        <v>0</v>
      </c>
      <c r="S132" s="3">
        <f t="shared" si="20"/>
        <v>0</v>
      </c>
      <c r="T132" s="3">
        <f t="shared" si="21"/>
        <v>0</v>
      </c>
      <c r="U132" s="3">
        <f t="shared" si="22"/>
        <v>0</v>
      </c>
      <c r="V132" s="179">
        <f t="shared" si="23"/>
        <v>0</v>
      </c>
      <c r="W132" s="179">
        <f t="shared" si="24"/>
        <v>0</v>
      </c>
      <c r="X132" s="179" t="str">
        <f>IF(E132="","",VLOOKUP(E132+1000*$B132,IF($B132=1,$AT$5:$AT$24,$AU$5:$AU$24),1,0))</f>
        <v/>
      </c>
      <c r="Y132" s="179" t="str">
        <f>IF(F132="","",VLOOKUP(F132+1000*$B132,IF($B132=1,$AT$5:$AT$24,$AU$5:$AU$24),1,0))</f>
        <v/>
      </c>
      <c r="Z132" s="179" t="str">
        <f>IF(G132="","",VLOOKUP(G132+1000*$B132,IF($B132=1,$AT$5:$AT$24,$AU$5:$AU$24),1,0))</f>
        <v/>
      </c>
      <c r="AA132" s="179" t="str">
        <f>IF(H132="","",VLOOKUP(H132+1000*$B132,IF($B132=1,$AT$5:$AT$24,$AU$5:$AU$24),1,0))</f>
        <v/>
      </c>
      <c r="AB132" s="179" t="str">
        <f>IF(J132="","",VLOOKUP(E132,$AQ$4:$AS$30,2,0))</f>
        <v/>
      </c>
      <c r="AC132" s="179" t="str">
        <f>IF(J132="","",VLOOKUP(E132,$AQ$4:$AS$30,3,0))</f>
        <v/>
      </c>
      <c r="AD132" s="179" t="str">
        <f>IF(K132="","",VLOOKUP(F132,$AQ$4:$AS$30,2,0))</f>
        <v/>
      </c>
      <c r="AE132" s="179" t="str">
        <f>IF(K132="","",VLOOKUP(F132,$AQ$4:$AS$30,3,0))</f>
        <v/>
      </c>
      <c r="AF132" s="179" t="str">
        <f>IF(L132="","",VLOOKUP(G132,$AQ$4:$AS$30,2,0))</f>
        <v/>
      </c>
      <c r="AG132" s="179" t="str">
        <f>IF(L132="","",VLOOKUP(G132,$AQ$4:$AS$30,3,0))</f>
        <v/>
      </c>
      <c r="AH132" s="179" t="str">
        <f>IF(M132="","",VLOOKUP(H132,$AQ$4:$AS$30,2,0))</f>
        <v/>
      </c>
      <c r="AI132" s="179" t="str">
        <f>IF(M132="","",VLOOKUP(H132,$AQ$4:$AS$30,3,0))</f>
        <v/>
      </c>
      <c r="AK132" s="202">
        <f>IF(ISERROR(SUM(X132:AA132))=TRUE,"×",A132)</f>
        <v>110</v>
      </c>
    </row>
    <row r="133" spans="1:37" ht="20.25" customHeight="1" x14ac:dyDescent="0.15">
      <c r="A133" s="15">
        <v>111</v>
      </c>
      <c r="B133" s="119" t="str">
        <f>IF(基本データ入力!L114="","",基本データ入力!L114)</f>
        <v/>
      </c>
      <c r="C133" s="116" t="str">
        <f>IF('処理用（範囲指定してますさわらないようにお願いします）'!$G112="","",'処理用（範囲指定してますさわらないようにお願いします）'!$G112)</f>
        <v/>
      </c>
      <c r="D133" s="120" t="str">
        <f>IF(基本データ入力!M114="","",基本データ入力!M114)</f>
        <v/>
      </c>
      <c r="E133" s="17"/>
      <c r="F133" s="16"/>
      <c r="G133" s="227"/>
      <c r="H133" s="228"/>
      <c r="I133" s="220"/>
      <c r="J133" s="18"/>
      <c r="K133" s="16"/>
      <c r="L133" s="227"/>
      <c r="M133" s="234"/>
      <c r="N133" s="220"/>
      <c r="O133" s="178"/>
      <c r="P133" s="178"/>
      <c r="Q133" s="178"/>
      <c r="R133" s="3">
        <f t="shared" si="19"/>
        <v>0</v>
      </c>
      <c r="S133" s="3">
        <f t="shared" si="20"/>
        <v>0</v>
      </c>
      <c r="T133" s="3">
        <f t="shared" si="21"/>
        <v>0</v>
      </c>
      <c r="U133" s="3">
        <f t="shared" si="22"/>
        <v>0</v>
      </c>
      <c r="V133" s="179">
        <f t="shared" si="23"/>
        <v>0</v>
      </c>
      <c r="W133" s="179">
        <f t="shared" si="24"/>
        <v>0</v>
      </c>
      <c r="X133" s="179" t="str">
        <f>IF(E133="","",VLOOKUP(E133+1000*$B133,IF($B133=1,$AT$5:$AT$24,$AU$5:$AU$24),1,0))</f>
        <v/>
      </c>
      <c r="Y133" s="179" t="str">
        <f>IF(F133="","",VLOOKUP(F133+1000*$B133,IF($B133=1,$AT$5:$AT$24,$AU$5:$AU$24),1,0))</f>
        <v/>
      </c>
      <c r="Z133" s="179" t="str">
        <f>IF(G133="","",VLOOKUP(G133+1000*$B133,IF($B133=1,$AT$5:$AT$24,$AU$5:$AU$24),1,0))</f>
        <v/>
      </c>
      <c r="AA133" s="179" t="str">
        <f>IF(H133="","",VLOOKUP(H133+1000*$B133,IF($B133=1,$AT$5:$AT$24,$AU$5:$AU$24),1,0))</f>
        <v/>
      </c>
      <c r="AB133" s="179" t="str">
        <f>IF(J133="","",VLOOKUP(E133,$AQ$4:$AS$30,2,0))</f>
        <v/>
      </c>
      <c r="AC133" s="179" t="str">
        <f>IF(J133="","",VLOOKUP(E133,$AQ$4:$AS$30,3,0))</f>
        <v/>
      </c>
      <c r="AD133" s="179" t="str">
        <f>IF(K133="","",VLOOKUP(F133,$AQ$4:$AS$30,2,0))</f>
        <v/>
      </c>
      <c r="AE133" s="179" t="str">
        <f>IF(K133="","",VLOOKUP(F133,$AQ$4:$AS$30,3,0))</f>
        <v/>
      </c>
      <c r="AF133" s="179" t="str">
        <f>IF(L133="","",VLOOKUP(G133,$AQ$4:$AS$30,2,0))</f>
        <v/>
      </c>
      <c r="AG133" s="179" t="str">
        <f>IF(L133="","",VLOOKUP(G133,$AQ$4:$AS$30,3,0))</f>
        <v/>
      </c>
      <c r="AH133" s="179" t="str">
        <f>IF(M133="","",VLOOKUP(H133,$AQ$4:$AS$30,2,0))</f>
        <v/>
      </c>
      <c r="AI133" s="179" t="str">
        <f>IF(M133="","",VLOOKUP(H133,$AQ$4:$AS$30,3,0))</f>
        <v/>
      </c>
      <c r="AK133" s="202">
        <f>IF(ISERROR(SUM(X133:AA133))=TRUE,"×",A133)</f>
        <v>111</v>
      </c>
    </row>
    <row r="134" spans="1:37" ht="20.25" customHeight="1" x14ac:dyDescent="0.15">
      <c r="A134" s="15">
        <v>112</v>
      </c>
      <c r="B134" s="119" t="str">
        <f>IF(基本データ入力!L115="","",基本データ入力!L115)</f>
        <v/>
      </c>
      <c r="C134" s="116" t="str">
        <f>IF('処理用（範囲指定してますさわらないようにお願いします）'!$G113="","",'処理用（範囲指定してますさわらないようにお願いします）'!$G113)</f>
        <v/>
      </c>
      <c r="D134" s="120" t="str">
        <f>IF(基本データ入力!M115="","",基本データ入力!M115)</f>
        <v/>
      </c>
      <c r="E134" s="17"/>
      <c r="F134" s="16"/>
      <c r="G134" s="227"/>
      <c r="H134" s="228"/>
      <c r="I134" s="220"/>
      <c r="J134" s="18"/>
      <c r="K134" s="16"/>
      <c r="L134" s="227"/>
      <c r="M134" s="234"/>
      <c r="N134" s="220"/>
      <c r="O134" s="178"/>
      <c r="P134" s="178"/>
      <c r="Q134" s="178"/>
      <c r="R134" s="3">
        <f t="shared" si="19"/>
        <v>0</v>
      </c>
      <c r="S134" s="3">
        <f t="shared" si="20"/>
        <v>0</v>
      </c>
      <c r="T134" s="3">
        <f t="shared" si="21"/>
        <v>0</v>
      </c>
      <c r="U134" s="3">
        <f t="shared" si="22"/>
        <v>0</v>
      </c>
      <c r="V134" s="179">
        <f t="shared" si="23"/>
        <v>0</v>
      </c>
      <c r="W134" s="179">
        <f t="shared" si="24"/>
        <v>0</v>
      </c>
      <c r="X134" s="179" t="str">
        <f>IF(E134="","",VLOOKUP(E134+1000*$B134,IF($B134=1,$AT$5:$AT$24,$AU$5:$AU$24),1,0))</f>
        <v/>
      </c>
      <c r="Y134" s="179" t="str">
        <f>IF(F134="","",VLOOKUP(F134+1000*$B134,IF($B134=1,$AT$5:$AT$24,$AU$5:$AU$24),1,0))</f>
        <v/>
      </c>
      <c r="Z134" s="179" t="str">
        <f>IF(G134="","",VLOOKUP(G134+1000*$B134,IF($B134=1,$AT$5:$AT$24,$AU$5:$AU$24),1,0))</f>
        <v/>
      </c>
      <c r="AA134" s="179" t="str">
        <f>IF(H134="","",VLOOKUP(H134+1000*$B134,IF($B134=1,$AT$5:$AT$24,$AU$5:$AU$24),1,0))</f>
        <v/>
      </c>
      <c r="AB134" s="179" t="str">
        <f>IF(J134="","",VLOOKUP(E134,$AQ$4:$AS$30,2,0))</f>
        <v/>
      </c>
      <c r="AC134" s="179" t="str">
        <f>IF(J134="","",VLOOKUP(E134,$AQ$4:$AS$30,3,0))</f>
        <v/>
      </c>
      <c r="AD134" s="179" t="str">
        <f>IF(K134="","",VLOOKUP(F134,$AQ$4:$AS$30,2,0))</f>
        <v/>
      </c>
      <c r="AE134" s="179" t="str">
        <f>IF(K134="","",VLOOKUP(F134,$AQ$4:$AS$30,3,0))</f>
        <v/>
      </c>
      <c r="AF134" s="179" t="str">
        <f>IF(L134="","",VLOOKUP(G134,$AQ$4:$AS$30,2,0))</f>
        <v/>
      </c>
      <c r="AG134" s="179" t="str">
        <f>IF(L134="","",VLOOKUP(G134,$AQ$4:$AS$30,3,0))</f>
        <v/>
      </c>
      <c r="AH134" s="179" t="str">
        <f>IF(M134="","",VLOOKUP(H134,$AQ$4:$AS$30,2,0))</f>
        <v/>
      </c>
      <c r="AI134" s="179" t="str">
        <f>IF(M134="","",VLOOKUP(H134,$AQ$4:$AS$30,3,0))</f>
        <v/>
      </c>
      <c r="AK134" s="202">
        <f>IF(ISERROR(SUM(X134:AA134))=TRUE,"×",A134)</f>
        <v>112</v>
      </c>
    </row>
    <row r="135" spans="1:37" ht="20.25" customHeight="1" x14ac:dyDescent="0.15">
      <c r="A135" s="15">
        <v>113</v>
      </c>
      <c r="B135" s="119" t="str">
        <f>IF(基本データ入力!L116="","",基本データ入力!L116)</f>
        <v/>
      </c>
      <c r="C135" s="116" t="str">
        <f>IF('処理用（範囲指定してますさわらないようにお願いします）'!$G114="","",'処理用（範囲指定してますさわらないようにお願いします）'!$G114)</f>
        <v/>
      </c>
      <c r="D135" s="120" t="str">
        <f>IF(基本データ入力!M116="","",基本データ入力!M116)</f>
        <v/>
      </c>
      <c r="E135" s="17"/>
      <c r="F135" s="16"/>
      <c r="G135" s="227"/>
      <c r="H135" s="228"/>
      <c r="I135" s="220"/>
      <c r="J135" s="18"/>
      <c r="K135" s="16"/>
      <c r="L135" s="227"/>
      <c r="M135" s="234"/>
      <c r="N135" s="220"/>
      <c r="O135" s="178"/>
      <c r="P135" s="178"/>
      <c r="Q135" s="178"/>
      <c r="R135" s="3">
        <f t="shared" si="19"/>
        <v>0</v>
      </c>
      <c r="S135" s="3">
        <f t="shared" si="20"/>
        <v>0</v>
      </c>
      <c r="T135" s="3">
        <f t="shared" si="21"/>
        <v>0</v>
      </c>
      <c r="U135" s="3">
        <f t="shared" si="22"/>
        <v>0</v>
      </c>
      <c r="V135" s="179">
        <f t="shared" si="23"/>
        <v>0</v>
      </c>
      <c r="W135" s="179">
        <f t="shared" si="24"/>
        <v>0</v>
      </c>
      <c r="X135" s="179" t="str">
        <f>IF(E135="","",VLOOKUP(E135+1000*$B135,IF($B135=1,$AT$5:$AT$24,$AU$5:$AU$24),1,0))</f>
        <v/>
      </c>
      <c r="Y135" s="179" t="str">
        <f>IF(F135="","",VLOOKUP(F135+1000*$B135,IF($B135=1,$AT$5:$AT$24,$AU$5:$AU$24),1,0))</f>
        <v/>
      </c>
      <c r="Z135" s="179" t="str">
        <f>IF(G135="","",VLOOKUP(G135+1000*$B135,IF($B135=1,$AT$5:$AT$24,$AU$5:$AU$24),1,0))</f>
        <v/>
      </c>
      <c r="AA135" s="179" t="str">
        <f>IF(H135="","",VLOOKUP(H135+1000*$B135,IF($B135=1,$AT$5:$AT$24,$AU$5:$AU$24),1,0))</f>
        <v/>
      </c>
      <c r="AB135" s="179" t="str">
        <f>IF(J135="","",VLOOKUP(E135,$AQ$4:$AS$30,2,0))</f>
        <v/>
      </c>
      <c r="AC135" s="179" t="str">
        <f>IF(J135="","",VLOOKUP(E135,$AQ$4:$AS$30,3,0))</f>
        <v/>
      </c>
      <c r="AD135" s="179" t="str">
        <f>IF(K135="","",VLOOKUP(F135,$AQ$4:$AS$30,2,0))</f>
        <v/>
      </c>
      <c r="AE135" s="179" t="str">
        <f>IF(K135="","",VLOOKUP(F135,$AQ$4:$AS$30,3,0))</f>
        <v/>
      </c>
      <c r="AF135" s="179" t="str">
        <f>IF(L135="","",VLOOKUP(G135,$AQ$4:$AS$30,2,0))</f>
        <v/>
      </c>
      <c r="AG135" s="179" t="str">
        <f>IF(L135="","",VLOOKUP(G135,$AQ$4:$AS$30,3,0))</f>
        <v/>
      </c>
      <c r="AH135" s="179" t="str">
        <f>IF(M135="","",VLOOKUP(H135,$AQ$4:$AS$30,2,0))</f>
        <v/>
      </c>
      <c r="AI135" s="179" t="str">
        <f>IF(M135="","",VLOOKUP(H135,$AQ$4:$AS$30,3,0))</f>
        <v/>
      </c>
      <c r="AK135" s="202">
        <f>IF(ISERROR(SUM(X135:AA135))=TRUE,"×",A135)</f>
        <v>113</v>
      </c>
    </row>
    <row r="136" spans="1:37" ht="20.25" customHeight="1" x14ac:dyDescent="0.15">
      <c r="A136" s="15">
        <v>114</v>
      </c>
      <c r="B136" s="119" t="str">
        <f>IF(基本データ入力!L117="","",基本データ入力!L117)</f>
        <v/>
      </c>
      <c r="C136" s="116" t="str">
        <f>IF('処理用（範囲指定してますさわらないようにお願いします）'!$G115="","",'処理用（範囲指定してますさわらないようにお願いします）'!$G115)</f>
        <v/>
      </c>
      <c r="D136" s="120" t="str">
        <f>IF(基本データ入力!M117="","",基本データ入力!M117)</f>
        <v/>
      </c>
      <c r="E136" s="17"/>
      <c r="F136" s="16"/>
      <c r="G136" s="227"/>
      <c r="H136" s="228"/>
      <c r="I136" s="220"/>
      <c r="J136" s="18"/>
      <c r="K136" s="16"/>
      <c r="L136" s="227"/>
      <c r="M136" s="234"/>
      <c r="N136" s="220"/>
      <c r="O136" s="178"/>
      <c r="P136" s="178"/>
      <c r="Q136" s="178"/>
      <c r="R136" s="3">
        <f t="shared" si="19"/>
        <v>0</v>
      </c>
      <c r="S136" s="3">
        <f t="shared" si="20"/>
        <v>0</v>
      </c>
      <c r="T136" s="3">
        <f t="shared" si="21"/>
        <v>0</v>
      </c>
      <c r="U136" s="3">
        <f t="shared" si="22"/>
        <v>0</v>
      </c>
      <c r="V136" s="179">
        <f t="shared" si="23"/>
        <v>0</v>
      </c>
      <c r="W136" s="179">
        <f t="shared" si="24"/>
        <v>0</v>
      </c>
      <c r="X136" s="179" t="str">
        <f>IF(E136="","",VLOOKUP(E136+1000*$B136,IF($B136=1,$AT$5:$AT$24,$AU$5:$AU$24),1,0))</f>
        <v/>
      </c>
      <c r="Y136" s="179" t="str">
        <f>IF(F136="","",VLOOKUP(F136+1000*$B136,IF($B136=1,$AT$5:$AT$24,$AU$5:$AU$24),1,0))</f>
        <v/>
      </c>
      <c r="Z136" s="179" t="str">
        <f>IF(G136="","",VLOOKUP(G136+1000*$B136,IF($B136=1,$AT$5:$AT$24,$AU$5:$AU$24),1,0))</f>
        <v/>
      </c>
      <c r="AA136" s="179" t="str">
        <f>IF(H136="","",VLOOKUP(H136+1000*$B136,IF($B136=1,$AT$5:$AT$24,$AU$5:$AU$24),1,0))</f>
        <v/>
      </c>
      <c r="AB136" s="179" t="str">
        <f>IF(J136="","",VLOOKUP(E136,$AQ$4:$AS$30,2,0))</f>
        <v/>
      </c>
      <c r="AC136" s="179" t="str">
        <f>IF(J136="","",VLOOKUP(E136,$AQ$4:$AS$30,3,0))</f>
        <v/>
      </c>
      <c r="AD136" s="179" t="str">
        <f>IF(K136="","",VLOOKUP(F136,$AQ$4:$AS$30,2,0))</f>
        <v/>
      </c>
      <c r="AE136" s="179" t="str">
        <f>IF(K136="","",VLOOKUP(F136,$AQ$4:$AS$30,3,0))</f>
        <v/>
      </c>
      <c r="AF136" s="179" t="str">
        <f>IF(L136="","",VLOOKUP(G136,$AQ$4:$AS$30,2,0))</f>
        <v/>
      </c>
      <c r="AG136" s="179" t="str">
        <f>IF(L136="","",VLOOKUP(G136,$AQ$4:$AS$30,3,0))</f>
        <v/>
      </c>
      <c r="AH136" s="179" t="str">
        <f>IF(M136="","",VLOOKUP(H136,$AQ$4:$AS$30,2,0))</f>
        <v/>
      </c>
      <c r="AI136" s="179" t="str">
        <f>IF(M136="","",VLOOKUP(H136,$AQ$4:$AS$30,3,0))</f>
        <v/>
      </c>
      <c r="AK136" s="202">
        <f>IF(ISERROR(SUM(X136:AA136))=TRUE,"×",A136)</f>
        <v>114</v>
      </c>
    </row>
    <row r="137" spans="1:37" ht="20.25" customHeight="1" x14ac:dyDescent="0.15">
      <c r="A137" s="15">
        <v>115</v>
      </c>
      <c r="B137" s="119" t="str">
        <f>IF(基本データ入力!L118="","",基本データ入力!L118)</f>
        <v/>
      </c>
      <c r="C137" s="116" t="str">
        <f>IF('処理用（範囲指定してますさわらないようにお願いします）'!$G116="","",'処理用（範囲指定してますさわらないようにお願いします）'!$G116)</f>
        <v/>
      </c>
      <c r="D137" s="120" t="str">
        <f>IF(基本データ入力!M118="","",基本データ入力!M118)</f>
        <v/>
      </c>
      <c r="E137" s="17"/>
      <c r="F137" s="16"/>
      <c r="G137" s="227"/>
      <c r="H137" s="228"/>
      <c r="I137" s="220"/>
      <c r="J137" s="18"/>
      <c r="K137" s="16"/>
      <c r="L137" s="227"/>
      <c r="M137" s="234"/>
      <c r="N137" s="220"/>
      <c r="O137" s="178"/>
      <c r="P137" s="178"/>
      <c r="Q137" s="178"/>
      <c r="R137" s="3">
        <f t="shared" si="19"/>
        <v>0</v>
      </c>
      <c r="S137" s="3">
        <f t="shared" si="20"/>
        <v>0</v>
      </c>
      <c r="T137" s="3">
        <f t="shared" si="21"/>
        <v>0</v>
      </c>
      <c r="U137" s="3">
        <f t="shared" si="22"/>
        <v>0</v>
      </c>
      <c r="V137" s="179">
        <f t="shared" si="23"/>
        <v>0</v>
      </c>
      <c r="W137" s="179">
        <f t="shared" si="24"/>
        <v>0</v>
      </c>
      <c r="X137" s="179" t="str">
        <f>IF(E137="","",VLOOKUP(E137+1000*$B137,IF($B137=1,$AT$5:$AT$24,$AU$5:$AU$24),1,0))</f>
        <v/>
      </c>
      <c r="Y137" s="179" t="str">
        <f>IF(F137="","",VLOOKUP(F137+1000*$B137,IF($B137=1,$AT$5:$AT$24,$AU$5:$AU$24),1,0))</f>
        <v/>
      </c>
      <c r="Z137" s="179" t="str">
        <f>IF(G137="","",VLOOKUP(G137+1000*$B137,IF($B137=1,$AT$5:$AT$24,$AU$5:$AU$24),1,0))</f>
        <v/>
      </c>
      <c r="AA137" s="179" t="str">
        <f>IF(H137="","",VLOOKUP(H137+1000*$B137,IF($B137=1,$AT$5:$AT$24,$AU$5:$AU$24),1,0))</f>
        <v/>
      </c>
      <c r="AB137" s="179" t="str">
        <f>IF(J137="","",VLOOKUP(E137,$AQ$4:$AS$30,2,0))</f>
        <v/>
      </c>
      <c r="AC137" s="179" t="str">
        <f>IF(J137="","",VLOOKUP(E137,$AQ$4:$AS$30,3,0))</f>
        <v/>
      </c>
      <c r="AD137" s="179" t="str">
        <f>IF(K137="","",VLOOKUP(F137,$AQ$4:$AS$30,2,0))</f>
        <v/>
      </c>
      <c r="AE137" s="179" t="str">
        <f>IF(K137="","",VLOOKUP(F137,$AQ$4:$AS$30,3,0))</f>
        <v/>
      </c>
      <c r="AF137" s="179" t="str">
        <f>IF(L137="","",VLOOKUP(G137,$AQ$4:$AS$30,2,0))</f>
        <v/>
      </c>
      <c r="AG137" s="179" t="str">
        <f>IF(L137="","",VLOOKUP(G137,$AQ$4:$AS$30,3,0))</f>
        <v/>
      </c>
      <c r="AH137" s="179" t="str">
        <f>IF(M137="","",VLOOKUP(H137,$AQ$4:$AS$30,2,0))</f>
        <v/>
      </c>
      <c r="AI137" s="179" t="str">
        <f>IF(M137="","",VLOOKUP(H137,$AQ$4:$AS$30,3,0))</f>
        <v/>
      </c>
      <c r="AK137" s="202">
        <f>IF(ISERROR(SUM(X137:AA137))=TRUE,"×",A137)</f>
        <v>115</v>
      </c>
    </row>
    <row r="138" spans="1:37" ht="20.25" customHeight="1" x14ac:dyDescent="0.15">
      <c r="A138" s="15">
        <v>116</v>
      </c>
      <c r="B138" s="119" t="str">
        <f>IF(基本データ入力!L119="","",基本データ入力!L119)</f>
        <v/>
      </c>
      <c r="C138" s="116" t="str">
        <f>IF('処理用（範囲指定してますさわらないようにお願いします）'!$G117="","",'処理用（範囲指定してますさわらないようにお願いします）'!$G117)</f>
        <v/>
      </c>
      <c r="D138" s="120" t="str">
        <f>IF(基本データ入力!M119="","",基本データ入力!M119)</f>
        <v/>
      </c>
      <c r="E138" s="17"/>
      <c r="F138" s="16"/>
      <c r="G138" s="227"/>
      <c r="H138" s="228"/>
      <c r="I138" s="220"/>
      <c r="J138" s="18"/>
      <c r="K138" s="16"/>
      <c r="L138" s="227"/>
      <c r="M138" s="234"/>
      <c r="N138" s="220"/>
      <c r="O138" s="178"/>
      <c r="P138" s="178"/>
      <c r="Q138" s="178"/>
      <c r="R138" s="3">
        <f t="shared" si="19"/>
        <v>0</v>
      </c>
      <c r="S138" s="3">
        <f t="shared" si="20"/>
        <v>0</v>
      </c>
      <c r="T138" s="3">
        <f t="shared" si="21"/>
        <v>0</v>
      </c>
      <c r="U138" s="3">
        <f t="shared" si="22"/>
        <v>0</v>
      </c>
      <c r="V138" s="179">
        <f t="shared" si="23"/>
        <v>0</v>
      </c>
      <c r="W138" s="179">
        <f t="shared" si="24"/>
        <v>0</v>
      </c>
      <c r="X138" s="179" t="str">
        <f>IF(E138="","",VLOOKUP(E138+1000*$B138,IF($B138=1,$AT$5:$AT$24,$AU$5:$AU$24),1,0))</f>
        <v/>
      </c>
      <c r="Y138" s="179" t="str">
        <f>IF(F138="","",VLOOKUP(F138+1000*$B138,IF($B138=1,$AT$5:$AT$24,$AU$5:$AU$24),1,0))</f>
        <v/>
      </c>
      <c r="Z138" s="179" t="str">
        <f>IF(G138="","",VLOOKUP(G138+1000*$B138,IF($B138=1,$AT$5:$AT$24,$AU$5:$AU$24),1,0))</f>
        <v/>
      </c>
      <c r="AA138" s="179" t="str">
        <f>IF(H138="","",VLOOKUP(H138+1000*$B138,IF($B138=1,$AT$5:$AT$24,$AU$5:$AU$24),1,0))</f>
        <v/>
      </c>
      <c r="AB138" s="179" t="str">
        <f>IF(J138="","",VLOOKUP(E138,$AQ$4:$AS$30,2,0))</f>
        <v/>
      </c>
      <c r="AC138" s="179" t="str">
        <f>IF(J138="","",VLOOKUP(E138,$AQ$4:$AS$30,3,0))</f>
        <v/>
      </c>
      <c r="AD138" s="179" t="str">
        <f>IF(K138="","",VLOOKUP(F138,$AQ$4:$AS$30,2,0))</f>
        <v/>
      </c>
      <c r="AE138" s="179" t="str">
        <f>IF(K138="","",VLOOKUP(F138,$AQ$4:$AS$30,3,0))</f>
        <v/>
      </c>
      <c r="AF138" s="179" t="str">
        <f>IF(L138="","",VLOOKUP(G138,$AQ$4:$AS$30,2,0))</f>
        <v/>
      </c>
      <c r="AG138" s="179" t="str">
        <f>IF(L138="","",VLOOKUP(G138,$AQ$4:$AS$30,3,0))</f>
        <v/>
      </c>
      <c r="AH138" s="179" t="str">
        <f>IF(M138="","",VLOOKUP(H138,$AQ$4:$AS$30,2,0))</f>
        <v/>
      </c>
      <c r="AI138" s="179" t="str">
        <f>IF(M138="","",VLOOKUP(H138,$AQ$4:$AS$30,3,0))</f>
        <v/>
      </c>
      <c r="AK138" s="202">
        <f>IF(ISERROR(SUM(X138:AA138))=TRUE,"×",A138)</f>
        <v>116</v>
      </c>
    </row>
    <row r="139" spans="1:37" ht="20.25" customHeight="1" x14ac:dyDescent="0.15">
      <c r="A139" s="15">
        <v>117</v>
      </c>
      <c r="B139" s="119" t="str">
        <f>IF(基本データ入力!L120="","",基本データ入力!L120)</f>
        <v/>
      </c>
      <c r="C139" s="116" t="str">
        <f>IF('処理用（範囲指定してますさわらないようにお願いします）'!$G118="","",'処理用（範囲指定してますさわらないようにお願いします）'!$G118)</f>
        <v/>
      </c>
      <c r="D139" s="120" t="str">
        <f>IF(基本データ入力!M120="","",基本データ入力!M120)</f>
        <v/>
      </c>
      <c r="E139" s="17"/>
      <c r="F139" s="16"/>
      <c r="G139" s="227"/>
      <c r="H139" s="228"/>
      <c r="I139" s="220"/>
      <c r="J139" s="18"/>
      <c r="K139" s="16"/>
      <c r="L139" s="227"/>
      <c r="M139" s="234"/>
      <c r="N139" s="220"/>
      <c r="O139" s="178"/>
      <c r="P139" s="178"/>
      <c r="Q139" s="178"/>
      <c r="R139" s="3">
        <f t="shared" si="19"/>
        <v>0</v>
      </c>
      <c r="S139" s="3">
        <f t="shared" si="20"/>
        <v>0</v>
      </c>
      <c r="T139" s="3">
        <f t="shared" si="21"/>
        <v>0</v>
      </c>
      <c r="U139" s="3">
        <f t="shared" si="22"/>
        <v>0</v>
      </c>
      <c r="V139" s="179">
        <f t="shared" si="23"/>
        <v>0</v>
      </c>
      <c r="W139" s="179">
        <f t="shared" si="24"/>
        <v>0</v>
      </c>
      <c r="X139" s="179" t="str">
        <f>IF(E139="","",VLOOKUP(E139+1000*$B139,IF($B139=1,$AT$5:$AT$24,$AU$5:$AU$24),1,0))</f>
        <v/>
      </c>
      <c r="Y139" s="179" t="str">
        <f>IF(F139="","",VLOOKUP(F139+1000*$B139,IF($B139=1,$AT$5:$AT$24,$AU$5:$AU$24),1,0))</f>
        <v/>
      </c>
      <c r="Z139" s="179" t="str">
        <f>IF(G139="","",VLOOKUP(G139+1000*$B139,IF($B139=1,$AT$5:$AT$24,$AU$5:$AU$24),1,0))</f>
        <v/>
      </c>
      <c r="AA139" s="179" t="str">
        <f>IF(H139="","",VLOOKUP(H139+1000*$B139,IF($B139=1,$AT$5:$AT$24,$AU$5:$AU$24),1,0))</f>
        <v/>
      </c>
      <c r="AB139" s="179" t="str">
        <f>IF(J139="","",VLOOKUP(E139,$AQ$4:$AS$30,2,0))</f>
        <v/>
      </c>
      <c r="AC139" s="179" t="str">
        <f>IF(J139="","",VLOOKUP(E139,$AQ$4:$AS$30,3,0))</f>
        <v/>
      </c>
      <c r="AD139" s="179" t="str">
        <f>IF(K139="","",VLOOKUP(F139,$AQ$4:$AS$30,2,0))</f>
        <v/>
      </c>
      <c r="AE139" s="179" t="str">
        <f>IF(K139="","",VLOOKUP(F139,$AQ$4:$AS$30,3,0))</f>
        <v/>
      </c>
      <c r="AF139" s="179" t="str">
        <f>IF(L139="","",VLOOKUP(G139,$AQ$4:$AS$30,2,0))</f>
        <v/>
      </c>
      <c r="AG139" s="179" t="str">
        <f>IF(L139="","",VLOOKUP(G139,$AQ$4:$AS$30,3,0))</f>
        <v/>
      </c>
      <c r="AH139" s="179" t="str">
        <f>IF(M139="","",VLOOKUP(H139,$AQ$4:$AS$30,2,0))</f>
        <v/>
      </c>
      <c r="AI139" s="179" t="str">
        <f>IF(M139="","",VLOOKUP(H139,$AQ$4:$AS$30,3,0))</f>
        <v/>
      </c>
      <c r="AK139" s="202">
        <f>IF(ISERROR(SUM(X139:AA139))=TRUE,"×",A139)</f>
        <v>117</v>
      </c>
    </row>
    <row r="140" spans="1:37" ht="20.25" customHeight="1" x14ac:dyDescent="0.15">
      <c r="A140" s="15">
        <v>118</v>
      </c>
      <c r="B140" s="119" t="str">
        <f>IF(基本データ入力!L121="","",基本データ入力!L121)</f>
        <v/>
      </c>
      <c r="C140" s="116" t="str">
        <f>IF('処理用（範囲指定してますさわらないようにお願いします）'!$G119="","",'処理用（範囲指定してますさわらないようにお願いします）'!$G119)</f>
        <v/>
      </c>
      <c r="D140" s="120" t="str">
        <f>IF(基本データ入力!M121="","",基本データ入力!M121)</f>
        <v/>
      </c>
      <c r="E140" s="17"/>
      <c r="F140" s="16"/>
      <c r="G140" s="227"/>
      <c r="H140" s="228"/>
      <c r="I140" s="220"/>
      <c r="J140" s="18"/>
      <c r="K140" s="16"/>
      <c r="L140" s="227"/>
      <c r="M140" s="234"/>
      <c r="N140" s="220"/>
      <c r="O140" s="178"/>
      <c r="P140" s="178"/>
      <c r="Q140" s="178"/>
      <c r="R140" s="3">
        <f t="shared" si="19"/>
        <v>0</v>
      </c>
      <c r="S140" s="3">
        <f t="shared" si="20"/>
        <v>0</v>
      </c>
      <c r="T140" s="3">
        <f t="shared" si="21"/>
        <v>0</v>
      </c>
      <c r="U140" s="3">
        <f t="shared" si="22"/>
        <v>0</v>
      </c>
      <c r="V140" s="179">
        <f t="shared" si="23"/>
        <v>0</v>
      </c>
      <c r="W140" s="179">
        <f t="shared" si="24"/>
        <v>0</v>
      </c>
      <c r="X140" s="179" t="str">
        <f>IF(E140="","",VLOOKUP(E140+1000*$B140,IF($B140=1,$AT$5:$AT$24,$AU$5:$AU$24),1,0))</f>
        <v/>
      </c>
      <c r="Y140" s="179" t="str">
        <f>IF(F140="","",VLOOKUP(F140+1000*$B140,IF($B140=1,$AT$5:$AT$24,$AU$5:$AU$24),1,0))</f>
        <v/>
      </c>
      <c r="Z140" s="179" t="str">
        <f>IF(G140="","",VLOOKUP(G140+1000*$B140,IF($B140=1,$AT$5:$AT$24,$AU$5:$AU$24),1,0))</f>
        <v/>
      </c>
      <c r="AA140" s="179" t="str">
        <f>IF(H140="","",VLOOKUP(H140+1000*$B140,IF($B140=1,$AT$5:$AT$24,$AU$5:$AU$24),1,0))</f>
        <v/>
      </c>
      <c r="AB140" s="179" t="str">
        <f>IF(J140="","",VLOOKUP(E140,$AQ$4:$AS$30,2,0))</f>
        <v/>
      </c>
      <c r="AC140" s="179" t="str">
        <f>IF(J140="","",VLOOKUP(E140,$AQ$4:$AS$30,3,0))</f>
        <v/>
      </c>
      <c r="AD140" s="179" t="str">
        <f>IF(K140="","",VLOOKUP(F140,$AQ$4:$AS$30,2,0))</f>
        <v/>
      </c>
      <c r="AE140" s="179" t="str">
        <f>IF(K140="","",VLOOKUP(F140,$AQ$4:$AS$30,3,0))</f>
        <v/>
      </c>
      <c r="AF140" s="179" t="str">
        <f>IF(L140="","",VLOOKUP(G140,$AQ$4:$AS$30,2,0))</f>
        <v/>
      </c>
      <c r="AG140" s="179" t="str">
        <f>IF(L140="","",VLOOKUP(G140,$AQ$4:$AS$30,3,0))</f>
        <v/>
      </c>
      <c r="AH140" s="179" t="str">
        <f>IF(M140="","",VLOOKUP(H140,$AQ$4:$AS$30,2,0))</f>
        <v/>
      </c>
      <c r="AI140" s="179" t="str">
        <f>IF(M140="","",VLOOKUP(H140,$AQ$4:$AS$30,3,0))</f>
        <v/>
      </c>
      <c r="AK140" s="202">
        <f>IF(ISERROR(SUM(X140:AA140))=TRUE,"×",A140)</f>
        <v>118</v>
      </c>
    </row>
    <row r="141" spans="1:37" ht="20.25" customHeight="1" x14ac:dyDescent="0.15">
      <c r="A141" s="15">
        <v>119</v>
      </c>
      <c r="B141" s="119" t="str">
        <f>IF(基本データ入力!L122="","",基本データ入力!L122)</f>
        <v/>
      </c>
      <c r="C141" s="116" t="str">
        <f>IF('処理用（範囲指定してますさわらないようにお願いします）'!$G120="","",'処理用（範囲指定してますさわらないようにお願いします）'!$G120)</f>
        <v/>
      </c>
      <c r="D141" s="120" t="str">
        <f>IF(基本データ入力!M122="","",基本データ入力!M122)</f>
        <v/>
      </c>
      <c r="E141" s="17"/>
      <c r="F141" s="16"/>
      <c r="G141" s="227"/>
      <c r="H141" s="228"/>
      <c r="I141" s="220"/>
      <c r="J141" s="18"/>
      <c r="K141" s="16"/>
      <c r="L141" s="227"/>
      <c r="M141" s="234"/>
      <c r="N141" s="220"/>
      <c r="O141" s="178"/>
      <c r="P141" s="178"/>
      <c r="Q141" s="178"/>
      <c r="R141" s="3">
        <f t="shared" si="19"/>
        <v>0</v>
      </c>
      <c r="S141" s="3">
        <f t="shared" si="20"/>
        <v>0</v>
      </c>
      <c r="T141" s="3">
        <f t="shared" si="21"/>
        <v>0</v>
      </c>
      <c r="U141" s="3">
        <f t="shared" si="22"/>
        <v>0</v>
      </c>
      <c r="V141" s="179">
        <f t="shared" si="23"/>
        <v>0</v>
      </c>
      <c r="W141" s="179">
        <f t="shared" si="24"/>
        <v>0</v>
      </c>
      <c r="X141" s="179" t="str">
        <f>IF(E141="","",VLOOKUP(E141+1000*$B141,IF($B141=1,$AT$5:$AT$24,$AU$5:$AU$24),1,0))</f>
        <v/>
      </c>
      <c r="Y141" s="179" t="str">
        <f>IF(F141="","",VLOOKUP(F141+1000*$B141,IF($B141=1,$AT$5:$AT$24,$AU$5:$AU$24),1,0))</f>
        <v/>
      </c>
      <c r="Z141" s="179" t="str">
        <f>IF(G141="","",VLOOKUP(G141+1000*$B141,IF($B141=1,$AT$5:$AT$24,$AU$5:$AU$24),1,0))</f>
        <v/>
      </c>
      <c r="AA141" s="179" t="str">
        <f>IF(H141="","",VLOOKUP(H141+1000*$B141,IF($B141=1,$AT$5:$AT$24,$AU$5:$AU$24),1,0))</f>
        <v/>
      </c>
      <c r="AB141" s="179" t="str">
        <f>IF(J141="","",VLOOKUP(E141,$AQ$4:$AS$30,2,0))</f>
        <v/>
      </c>
      <c r="AC141" s="179" t="str">
        <f>IF(J141="","",VLOOKUP(E141,$AQ$4:$AS$30,3,0))</f>
        <v/>
      </c>
      <c r="AD141" s="179" t="str">
        <f>IF(K141="","",VLOOKUP(F141,$AQ$4:$AS$30,2,0))</f>
        <v/>
      </c>
      <c r="AE141" s="179" t="str">
        <f>IF(K141="","",VLOOKUP(F141,$AQ$4:$AS$30,3,0))</f>
        <v/>
      </c>
      <c r="AF141" s="179" t="str">
        <f>IF(L141="","",VLOOKUP(G141,$AQ$4:$AS$30,2,0))</f>
        <v/>
      </c>
      <c r="AG141" s="179" t="str">
        <f>IF(L141="","",VLOOKUP(G141,$AQ$4:$AS$30,3,0))</f>
        <v/>
      </c>
      <c r="AH141" s="179" t="str">
        <f>IF(M141="","",VLOOKUP(H141,$AQ$4:$AS$30,2,0))</f>
        <v/>
      </c>
      <c r="AI141" s="179" t="str">
        <f>IF(M141="","",VLOOKUP(H141,$AQ$4:$AS$30,3,0))</f>
        <v/>
      </c>
      <c r="AK141" s="202">
        <f>IF(ISERROR(SUM(X141:AA141))=TRUE,"×",A141)</f>
        <v>119</v>
      </c>
    </row>
    <row r="142" spans="1:37" ht="20.25" customHeight="1" x14ac:dyDescent="0.15">
      <c r="A142" s="15">
        <v>120</v>
      </c>
      <c r="B142" s="119" t="str">
        <f>IF(基本データ入力!L123="","",基本データ入力!L123)</f>
        <v/>
      </c>
      <c r="C142" s="116" t="str">
        <f>IF('処理用（範囲指定してますさわらないようにお願いします）'!$G121="","",'処理用（範囲指定してますさわらないようにお願いします）'!$G121)</f>
        <v/>
      </c>
      <c r="D142" s="120" t="str">
        <f>IF(基本データ入力!M123="","",基本データ入力!M123)</f>
        <v/>
      </c>
      <c r="E142" s="17"/>
      <c r="F142" s="16"/>
      <c r="G142" s="227"/>
      <c r="H142" s="228"/>
      <c r="I142" s="220"/>
      <c r="J142" s="18"/>
      <c r="K142" s="16"/>
      <c r="L142" s="227"/>
      <c r="M142" s="234"/>
      <c r="N142" s="220"/>
      <c r="O142" s="178"/>
      <c r="P142" s="178"/>
      <c r="Q142" s="178"/>
      <c r="R142" s="3">
        <f t="shared" si="19"/>
        <v>0</v>
      </c>
      <c r="S142" s="3">
        <f t="shared" si="20"/>
        <v>0</v>
      </c>
      <c r="T142" s="3">
        <f t="shared" si="21"/>
        <v>0</v>
      </c>
      <c r="U142" s="3">
        <f t="shared" si="22"/>
        <v>0</v>
      </c>
      <c r="V142" s="179">
        <f t="shared" si="23"/>
        <v>0</v>
      </c>
      <c r="W142" s="179">
        <f t="shared" si="24"/>
        <v>0</v>
      </c>
      <c r="X142" s="179" t="str">
        <f>IF(E142="","",VLOOKUP(E142+1000*$B142,IF($B142=1,$AT$5:$AT$24,$AU$5:$AU$24),1,0))</f>
        <v/>
      </c>
      <c r="Y142" s="179" t="str">
        <f>IF(F142="","",VLOOKUP(F142+1000*$B142,IF($B142=1,$AT$5:$AT$24,$AU$5:$AU$24),1,0))</f>
        <v/>
      </c>
      <c r="Z142" s="179" t="str">
        <f>IF(G142="","",VLOOKUP(G142+1000*$B142,IF($B142=1,$AT$5:$AT$24,$AU$5:$AU$24),1,0))</f>
        <v/>
      </c>
      <c r="AA142" s="179" t="str">
        <f>IF(H142="","",VLOOKUP(H142+1000*$B142,IF($B142=1,$AT$5:$AT$24,$AU$5:$AU$24),1,0))</f>
        <v/>
      </c>
      <c r="AB142" s="179" t="str">
        <f>IF(J142="","",VLOOKUP(E142,$AQ$4:$AS$30,2,0))</f>
        <v/>
      </c>
      <c r="AC142" s="179" t="str">
        <f>IF(J142="","",VLOOKUP(E142,$AQ$4:$AS$30,3,0))</f>
        <v/>
      </c>
      <c r="AD142" s="179" t="str">
        <f>IF(K142="","",VLOOKUP(F142,$AQ$4:$AS$30,2,0))</f>
        <v/>
      </c>
      <c r="AE142" s="179" t="str">
        <f>IF(K142="","",VLOOKUP(F142,$AQ$4:$AS$30,3,0))</f>
        <v/>
      </c>
      <c r="AF142" s="179" t="str">
        <f>IF(L142="","",VLOOKUP(G142,$AQ$4:$AS$30,2,0))</f>
        <v/>
      </c>
      <c r="AG142" s="179" t="str">
        <f>IF(L142="","",VLOOKUP(G142,$AQ$4:$AS$30,3,0))</f>
        <v/>
      </c>
      <c r="AH142" s="179" t="str">
        <f>IF(M142="","",VLOOKUP(H142,$AQ$4:$AS$30,2,0))</f>
        <v/>
      </c>
      <c r="AI142" s="179" t="str">
        <f>IF(M142="","",VLOOKUP(H142,$AQ$4:$AS$30,3,0))</f>
        <v/>
      </c>
      <c r="AK142" s="202">
        <f>IF(ISERROR(SUM(X142:AA142))=TRUE,"×",A142)</f>
        <v>120</v>
      </c>
    </row>
    <row r="143" spans="1:37" ht="20.25" customHeight="1" x14ac:dyDescent="0.15">
      <c r="A143" s="15">
        <v>121</v>
      </c>
      <c r="B143" s="119" t="str">
        <f>IF(基本データ入力!L124="","",基本データ入力!L124)</f>
        <v/>
      </c>
      <c r="C143" s="116" t="str">
        <f>IF('処理用（範囲指定してますさわらないようにお願いします）'!$G122="","",'処理用（範囲指定してますさわらないようにお願いします）'!$G122)</f>
        <v/>
      </c>
      <c r="D143" s="120" t="str">
        <f>IF(基本データ入力!M124="","",基本データ入力!M124)</f>
        <v/>
      </c>
      <c r="E143" s="17"/>
      <c r="F143" s="16"/>
      <c r="G143" s="227"/>
      <c r="H143" s="228"/>
      <c r="I143" s="220"/>
      <c r="J143" s="18"/>
      <c r="K143" s="16"/>
      <c r="L143" s="227"/>
      <c r="M143" s="234"/>
      <c r="N143" s="220"/>
      <c r="O143" s="178"/>
      <c r="P143" s="178"/>
      <c r="Q143" s="178"/>
      <c r="R143" s="3">
        <f t="shared" si="19"/>
        <v>0</v>
      </c>
      <c r="S143" s="3">
        <f t="shared" si="20"/>
        <v>0</v>
      </c>
      <c r="T143" s="3">
        <f t="shared" si="21"/>
        <v>0</v>
      </c>
      <c r="U143" s="3">
        <f t="shared" si="22"/>
        <v>0</v>
      </c>
      <c r="V143" s="179">
        <f t="shared" si="23"/>
        <v>0</v>
      </c>
      <c r="W143" s="179">
        <f t="shared" si="24"/>
        <v>0</v>
      </c>
      <c r="X143" s="179" t="str">
        <f>IF(E143="","",VLOOKUP(E143+1000*$B143,IF($B143=1,$AT$5:$AT$24,$AU$5:$AU$24),1,0))</f>
        <v/>
      </c>
      <c r="Y143" s="179" t="str">
        <f>IF(F143="","",VLOOKUP(F143+1000*$B143,IF($B143=1,$AT$5:$AT$24,$AU$5:$AU$24),1,0))</f>
        <v/>
      </c>
      <c r="Z143" s="179" t="str">
        <f>IF(G143="","",VLOOKUP(G143+1000*$B143,IF($B143=1,$AT$5:$AT$24,$AU$5:$AU$24),1,0))</f>
        <v/>
      </c>
      <c r="AA143" s="179" t="str">
        <f>IF(H143="","",VLOOKUP(H143+1000*$B143,IF($B143=1,$AT$5:$AT$24,$AU$5:$AU$24),1,0))</f>
        <v/>
      </c>
      <c r="AB143" s="179" t="str">
        <f>IF(J143="","",VLOOKUP(E143,$AQ$4:$AS$30,2,0))</f>
        <v/>
      </c>
      <c r="AC143" s="179" t="str">
        <f>IF(J143="","",VLOOKUP(E143,$AQ$4:$AS$30,3,0))</f>
        <v/>
      </c>
      <c r="AD143" s="179" t="str">
        <f>IF(K143="","",VLOOKUP(F143,$AQ$4:$AS$30,2,0))</f>
        <v/>
      </c>
      <c r="AE143" s="179" t="str">
        <f>IF(K143="","",VLOOKUP(F143,$AQ$4:$AS$30,3,0))</f>
        <v/>
      </c>
      <c r="AF143" s="179" t="str">
        <f>IF(L143="","",VLOOKUP(G143,$AQ$4:$AS$30,2,0))</f>
        <v/>
      </c>
      <c r="AG143" s="179" t="str">
        <f>IF(L143="","",VLOOKUP(G143,$AQ$4:$AS$30,3,0))</f>
        <v/>
      </c>
      <c r="AH143" s="179" t="str">
        <f>IF(M143="","",VLOOKUP(H143,$AQ$4:$AS$30,2,0))</f>
        <v/>
      </c>
      <c r="AI143" s="179" t="str">
        <f>IF(M143="","",VLOOKUP(H143,$AQ$4:$AS$30,3,0))</f>
        <v/>
      </c>
      <c r="AK143" s="202">
        <f>IF(ISERROR(SUM(X143:AA143))=TRUE,"×",A143)</f>
        <v>121</v>
      </c>
    </row>
    <row r="144" spans="1:37" ht="20.25" customHeight="1" x14ac:dyDescent="0.15">
      <c r="A144" s="15">
        <v>122</v>
      </c>
      <c r="B144" s="119" t="str">
        <f>IF(基本データ入力!L125="","",基本データ入力!L125)</f>
        <v/>
      </c>
      <c r="C144" s="116" t="str">
        <f>IF('処理用（範囲指定してますさわらないようにお願いします）'!$G123="","",'処理用（範囲指定してますさわらないようにお願いします）'!$G123)</f>
        <v/>
      </c>
      <c r="D144" s="120" t="str">
        <f>IF(基本データ入力!M125="","",基本データ入力!M125)</f>
        <v/>
      </c>
      <c r="E144" s="17"/>
      <c r="F144" s="16"/>
      <c r="G144" s="227"/>
      <c r="H144" s="228"/>
      <c r="I144" s="220"/>
      <c r="J144" s="18"/>
      <c r="K144" s="16"/>
      <c r="L144" s="227"/>
      <c r="M144" s="234"/>
      <c r="N144" s="220"/>
      <c r="O144" s="178"/>
      <c r="P144" s="178"/>
      <c r="Q144" s="178"/>
      <c r="R144" s="3">
        <f t="shared" si="19"/>
        <v>0</v>
      </c>
      <c r="S144" s="3">
        <f t="shared" si="20"/>
        <v>0</v>
      </c>
      <c r="T144" s="3">
        <f t="shared" si="21"/>
        <v>0</v>
      </c>
      <c r="U144" s="3">
        <f t="shared" si="22"/>
        <v>0</v>
      </c>
      <c r="V144" s="179">
        <f t="shared" si="23"/>
        <v>0</v>
      </c>
      <c r="W144" s="179">
        <f t="shared" si="24"/>
        <v>0</v>
      </c>
      <c r="X144" s="179" t="str">
        <f>IF(E144="","",VLOOKUP(E144+1000*$B144,IF($B144=1,$AT$5:$AT$24,$AU$5:$AU$24),1,0))</f>
        <v/>
      </c>
      <c r="Y144" s="179" t="str">
        <f>IF(F144="","",VLOOKUP(F144+1000*$B144,IF($B144=1,$AT$5:$AT$24,$AU$5:$AU$24),1,0))</f>
        <v/>
      </c>
      <c r="Z144" s="179" t="str">
        <f>IF(G144="","",VLOOKUP(G144+1000*$B144,IF($B144=1,$AT$5:$AT$24,$AU$5:$AU$24),1,0))</f>
        <v/>
      </c>
      <c r="AA144" s="179" t="str">
        <f>IF(H144="","",VLOOKUP(H144+1000*$B144,IF($B144=1,$AT$5:$AT$24,$AU$5:$AU$24),1,0))</f>
        <v/>
      </c>
      <c r="AB144" s="179" t="str">
        <f>IF(J144="","",VLOOKUP(E144,$AQ$4:$AS$30,2,0))</f>
        <v/>
      </c>
      <c r="AC144" s="179" t="str">
        <f>IF(J144="","",VLOOKUP(E144,$AQ$4:$AS$30,3,0))</f>
        <v/>
      </c>
      <c r="AD144" s="179" t="str">
        <f>IF(K144="","",VLOOKUP(F144,$AQ$4:$AS$30,2,0))</f>
        <v/>
      </c>
      <c r="AE144" s="179" t="str">
        <f>IF(K144="","",VLOOKUP(F144,$AQ$4:$AS$30,3,0))</f>
        <v/>
      </c>
      <c r="AF144" s="179" t="str">
        <f>IF(L144="","",VLOOKUP(G144,$AQ$4:$AS$30,2,0))</f>
        <v/>
      </c>
      <c r="AG144" s="179" t="str">
        <f>IF(L144="","",VLOOKUP(G144,$AQ$4:$AS$30,3,0))</f>
        <v/>
      </c>
      <c r="AH144" s="179" t="str">
        <f>IF(M144="","",VLOOKUP(H144,$AQ$4:$AS$30,2,0))</f>
        <v/>
      </c>
      <c r="AI144" s="179" t="str">
        <f>IF(M144="","",VLOOKUP(H144,$AQ$4:$AS$30,3,0))</f>
        <v/>
      </c>
      <c r="AK144" s="202">
        <f>IF(ISERROR(SUM(X144:AA144))=TRUE,"×",A144)</f>
        <v>122</v>
      </c>
    </row>
    <row r="145" spans="1:37" ht="20.25" customHeight="1" x14ac:dyDescent="0.15">
      <c r="A145" s="15">
        <v>123</v>
      </c>
      <c r="B145" s="119" t="str">
        <f>IF(基本データ入力!L126="","",基本データ入力!L126)</f>
        <v/>
      </c>
      <c r="C145" s="116" t="str">
        <f>IF('処理用（範囲指定してますさわらないようにお願いします）'!$G124="","",'処理用（範囲指定してますさわらないようにお願いします）'!$G124)</f>
        <v/>
      </c>
      <c r="D145" s="120" t="str">
        <f>IF(基本データ入力!M126="","",基本データ入力!M126)</f>
        <v/>
      </c>
      <c r="E145" s="17"/>
      <c r="F145" s="16"/>
      <c r="G145" s="227"/>
      <c r="H145" s="228"/>
      <c r="I145" s="220"/>
      <c r="J145" s="18"/>
      <c r="K145" s="16"/>
      <c r="L145" s="227"/>
      <c r="M145" s="234"/>
      <c r="N145" s="220"/>
      <c r="O145" s="178"/>
      <c r="P145" s="178"/>
      <c r="Q145" s="178"/>
      <c r="R145" s="3">
        <f t="shared" si="19"/>
        <v>0</v>
      </c>
      <c r="S145" s="3">
        <f t="shared" si="20"/>
        <v>0</v>
      </c>
      <c r="T145" s="3">
        <f t="shared" si="21"/>
        <v>0</v>
      </c>
      <c r="U145" s="3">
        <f t="shared" si="22"/>
        <v>0</v>
      </c>
      <c r="V145" s="179">
        <f t="shared" si="23"/>
        <v>0</v>
      </c>
      <c r="W145" s="179">
        <f t="shared" si="24"/>
        <v>0</v>
      </c>
      <c r="X145" s="179" t="str">
        <f>IF(E145="","",VLOOKUP(E145+1000*$B145,IF($B145=1,$AT$5:$AT$24,$AU$5:$AU$24),1,0))</f>
        <v/>
      </c>
      <c r="Y145" s="179" t="str">
        <f>IF(F145="","",VLOOKUP(F145+1000*$B145,IF($B145=1,$AT$5:$AT$24,$AU$5:$AU$24),1,0))</f>
        <v/>
      </c>
      <c r="Z145" s="179" t="str">
        <f>IF(G145="","",VLOOKUP(G145+1000*$B145,IF($B145=1,$AT$5:$AT$24,$AU$5:$AU$24),1,0))</f>
        <v/>
      </c>
      <c r="AA145" s="179" t="str">
        <f>IF(H145="","",VLOOKUP(H145+1000*$B145,IF($B145=1,$AT$5:$AT$24,$AU$5:$AU$24),1,0))</f>
        <v/>
      </c>
      <c r="AB145" s="179" t="str">
        <f>IF(J145="","",VLOOKUP(E145,$AQ$4:$AS$30,2,0))</f>
        <v/>
      </c>
      <c r="AC145" s="179" t="str">
        <f>IF(J145="","",VLOOKUP(E145,$AQ$4:$AS$30,3,0))</f>
        <v/>
      </c>
      <c r="AD145" s="179" t="str">
        <f>IF(K145="","",VLOOKUP(F145,$AQ$4:$AS$30,2,0))</f>
        <v/>
      </c>
      <c r="AE145" s="179" t="str">
        <f>IF(K145="","",VLOOKUP(F145,$AQ$4:$AS$30,3,0))</f>
        <v/>
      </c>
      <c r="AF145" s="179" t="str">
        <f>IF(L145="","",VLOOKUP(G145,$AQ$4:$AS$30,2,0))</f>
        <v/>
      </c>
      <c r="AG145" s="179" t="str">
        <f>IF(L145="","",VLOOKUP(G145,$AQ$4:$AS$30,3,0))</f>
        <v/>
      </c>
      <c r="AH145" s="179" t="str">
        <f>IF(M145="","",VLOOKUP(H145,$AQ$4:$AS$30,2,0))</f>
        <v/>
      </c>
      <c r="AI145" s="179" t="str">
        <f>IF(M145="","",VLOOKUP(H145,$AQ$4:$AS$30,3,0))</f>
        <v/>
      </c>
      <c r="AK145" s="202">
        <f>IF(ISERROR(SUM(X145:AA145))=TRUE,"×",A145)</f>
        <v>123</v>
      </c>
    </row>
    <row r="146" spans="1:37" ht="20.25" customHeight="1" x14ac:dyDescent="0.15">
      <c r="A146" s="15">
        <v>124</v>
      </c>
      <c r="B146" s="119" t="str">
        <f>IF(基本データ入力!L127="","",基本データ入力!L127)</f>
        <v/>
      </c>
      <c r="C146" s="116" t="str">
        <f>IF('処理用（範囲指定してますさわらないようにお願いします）'!$G125="","",'処理用（範囲指定してますさわらないようにお願いします）'!$G125)</f>
        <v/>
      </c>
      <c r="D146" s="120" t="str">
        <f>IF(基本データ入力!M127="","",基本データ入力!M127)</f>
        <v/>
      </c>
      <c r="E146" s="17"/>
      <c r="F146" s="16"/>
      <c r="G146" s="227"/>
      <c r="H146" s="228"/>
      <c r="I146" s="220"/>
      <c r="J146" s="18"/>
      <c r="K146" s="16"/>
      <c r="L146" s="227"/>
      <c r="M146" s="234"/>
      <c r="N146" s="220"/>
      <c r="O146" s="178"/>
      <c r="P146" s="178"/>
      <c r="Q146" s="178"/>
      <c r="R146" s="3">
        <f t="shared" si="19"/>
        <v>0</v>
      </c>
      <c r="S146" s="3">
        <f t="shared" si="20"/>
        <v>0</v>
      </c>
      <c r="T146" s="3">
        <f t="shared" si="21"/>
        <v>0</v>
      </c>
      <c r="U146" s="3">
        <f t="shared" si="22"/>
        <v>0</v>
      </c>
      <c r="V146" s="179">
        <f t="shared" si="23"/>
        <v>0</v>
      </c>
      <c r="W146" s="179">
        <f t="shared" si="24"/>
        <v>0</v>
      </c>
      <c r="X146" s="179" t="str">
        <f>IF(E146="","",VLOOKUP(E146+1000*$B146,IF($B146=1,$AT$5:$AT$24,$AU$5:$AU$24),1,0))</f>
        <v/>
      </c>
      <c r="Y146" s="179" t="str">
        <f>IF(F146="","",VLOOKUP(F146+1000*$B146,IF($B146=1,$AT$5:$AT$24,$AU$5:$AU$24),1,0))</f>
        <v/>
      </c>
      <c r="Z146" s="179" t="str">
        <f>IF(G146="","",VLOOKUP(G146+1000*$B146,IF($B146=1,$AT$5:$AT$24,$AU$5:$AU$24),1,0))</f>
        <v/>
      </c>
      <c r="AA146" s="179" t="str">
        <f>IF(H146="","",VLOOKUP(H146+1000*$B146,IF($B146=1,$AT$5:$AT$24,$AU$5:$AU$24),1,0))</f>
        <v/>
      </c>
      <c r="AB146" s="179" t="str">
        <f>IF(J146="","",VLOOKUP(E146,$AQ$4:$AS$30,2,0))</f>
        <v/>
      </c>
      <c r="AC146" s="179" t="str">
        <f>IF(J146="","",VLOOKUP(E146,$AQ$4:$AS$30,3,0))</f>
        <v/>
      </c>
      <c r="AD146" s="179" t="str">
        <f>IF(K146="","",VLOOKUP(F146,$AQ$4:$AS$30,2,0))</f>
        <v/>
      </c>
      <c r="AE146" s="179" t="str">
        <f>IF(K146="","",VLOOKUP(F146,$AQ$4:$AS$30,3,0))</f>
        <v/>
      </c>
      <c r="AF146" s="179" t="str">
        <f>IF(L146="","",VLOOKUP(G146,$AQ$4:$AS$30,2,0))</f>
        <v/>
      </c>
      <c r="AG146" s="179" t="str">
        <f>IF(L146="","",VLOOKUP(G146,$AQ$4:$AS$30,3,0))</f>
        <v/>
      </c>
      <c r="AH146" s="179" t="str">
        <f>IF(M146="","",VLOOKUP(H146,$AQ$4:$AS$30,2,0))</f>
        <v/>
      </c>
      <c r="AI146" s="179" t="str">
        <f>IF(M146="","",VLOOKUP(H146,$AQ$4:$AS$30,3,0))</f>
        <v/>
      </c>
      <c r="AK146" s="202">
        <f>IF(ISERROR(SUM(X146:AA146))=TRUE,"×",A146)</f>
        <v>124</v>
      </c>
    </row>
    <row r="147" spans="1:37" ht="20.25" customHeight="1" x14ac:dyDescent="0.15">
      <c r="A147" s="15">
        <v>125</v>
      </c>
      <c r="B147" s="119" t="str">
        <f>IF(基本データ入力!L128="","",基本データ入力!L128)</f>
        <v/>
      </c>
      <c r="C147" s="116" t="str">
        <f>IF('処理用（範囲指定してますさわらないようにお願いします）'!$G126="","",'処理用（範囲指定してますさわらないようにお願いします）'!$G126)</f>
        <v/>
      </c>
      <c r="D147" s="120" t="str">
        <f>IF(基本データ入力!M128="","",基本データ入力!M128)</f>
        <v/>
      </c>
      <c r="E147" s="17"/>
      <c r="F147" s="16"/>
      <c r="G147" s="227"/>
      <c r="H147" s="228"/>
      <c r="I147" s="220"/>
      <c r="J147" s="18"/>
      <c r="K147" s="16"/>
      <c r="L147" s="227"/>
      <c r="M147" s="234"/>
      <c r="N147" s="220"/>
      <c r="O147" s="178"/>
      <c r="P147" s="178"/>
      <c r="Q147" s="178"/>
      <c r="R147" s="3">
        <f t="shared" si="19"/>
        <v>0</v>
      </c>
      <c r="S147" s="3">
        <f t="shared" si="20"/>
        <v>0</v>
      </c>
      <c r="T147" s="3">
        <f t="shared" si="21"/>
        <v>0</v>
      </c>
      <c r="U147" s="3">
        <f t="shared" si="22"/>
        <v>0</v>
      </c>
      <c r="V147" s="179">
        <f t="shared" si="23"/>
        <v>0</v>
      </c>
      <c r="W147" s="179">
        <f t="shared" si="24"/>
        <v>0</v>
      </c>
      <c r="X147" s="179" t="str">
        <f>IF(E147="","",VLOOKUP(E147+1000*$B147,IF($B147=1,$AT$5:$AT$24,$AU$5:$AU$24),1,0))</f>
        <v/>
      </c>
      <c r="Y147" s="179" t="str">
        <f>IF(F147="","",VLOOKUP(F147+1000*$B147,IF($B147=1,$AT$5:$AT$24,$AU$5:$AU$24),1,0))</f>
        <v/>
      </c>
      <c r="Z147" s="179" t="str">
        <f>IF(G147="","",VLOOKUP(G147+1000*$B147,IF($B147=1,$AT$5:$AT$24,$AU$5:$AU$24),1,0))</f>
        <v/>
      </c>
      <c r="AA147" s="179" t="str">
        <f>IF(H147="","",VLOOKUP(H147+1000*$B147,IF($B147=1,$AT$5:$AT$24,$AU$5:$AU$24),1,0))</f>
        <v/>
      </c>
      <c r="AB147" s="179" t="str">
        <f>IF(J147="","",VLOOKUP(E147,$AQ$4:$AS$30,2,0))</f>
        <v/>
      </c>
      <c r="AC147" s="179" t="str">
        <f>IF(J147="","",VLOOKUP(E147,$AQ$4:$AS$30,3,0))</f>
        <v/>
      </c>
      <c r="AD147" s="179" t="str">
        <f>IF(K147="","",VLOOKUP(F147,$AQ$4:$AS$30,2,0))</f>
        <v/>
      </c>
      <c r="AE147" s="179" t="str">
        <f>IF(K147="","",VLOOKUP(F147,$AQ$4:$AS$30,3,0))</f>
        <v/>
      </c>
      <c r="AF147" s="179" t="str">
        <f>IF(L147="","",VLOOKUP(G147,$AQ$4:$AS$30,2,0))</f>
        <v/>
      </c>
      <c r="AG147" s="179" t="str">
        <f>IF(L147="","",VLOOKUP(G147,$AQ$4:$AS$30,3,0))</f>
        <v/>
      </c>
      <c r="AH147" s="179" t="str">
        <f>IF(M147="","",VLOOKUP(H147,$AQ$4:$AS$30,2,0))</f>
        <v/>
      </c>
      <c r="AI147" s="179" t="str">
        <f>IF(M147="","",VLOOKUP(H147,$AQ$4:$AS$30,3,0))</f>
        <v/>
      </c>
      <c r="AK147" s="202">
        <f>IF(ISERROR(SUM(X147:AA147))=TRUE,"×",A147)</f>
        <v>125</v>
      </c>
    </row>
    <row r="148" spans="1:37" ht="20.25" customHeight="1" x14ac:dyDescent="0.15">
      <c r="A148" s="15">
        <v>126</v>
      </c>
      <c r="B148" s="119" t="str">
        <f>IF(基本データ入力!L129="","",基本データ入力!L129)</f>
        <v/>
      </c>
      <c r="C148" s="116" t="str">
        <f>IF('処理用（範囲指定してますさわらないようにお願いします）'!$G127="","",'処理用（範囲指定してますさわらないようにお願いします）'!$G127)</f>
        <v/>
      </c>
      <c r="D148" s="120" t="str">
        <f>IF(基本データ入力!M129="","",基本データ入力!M129)</f>
        <v/>
      </c>
      <c r="E148" s="17"/>
      <c r="F148" s="16"/>
      <c r="G148" s="227"/>
      <c r="H148" s="228"/>
      <c r="I148" s="220"/>
      <c r="J148" s="18"/>
      <c r="K148" s="16"/>
      <c r="L148" s="227"/>
      <c r="M148" s="234"/>
      <c r="N148" s="220"/>
      <c r="O148" s="178"/>
      <c r="P148" s="178"/>
      <c r="Q148" s="178"/>
      <c r="R148" s="3">
        <f t="shared" si="19"/>
        <v>0</v>
      </c>
      <c r="S148" s="3">
        <f t="shared" si="20"/>
        <v>0</v>
      </c>
      <c r="T148" s="3">
        <f t="shared" si="21"/>
        <v>0</v>
      </c>
      <c r="U148" s="3">
        <f t="shared" si="22"/>
        <v>0</v>
      </c>
      <c r="V148" s="179">
        <f t="shared" si="23"/>
        <v>0</v>
      </c>
      <c r="W148" s="179">
        <f t="shared" si="24"/>
        <v>0</v>
      </c>
      <c r="X148" s="179" t="str">
        <f>IF(E148="","",VLOOKUP(E148+1000*$B148,IF($B148=1,$AT$5:$AT$24,$AU$5:$AU$24),1,0))</f>
        <v/>
      </c>
      <c r="Y148" s="179" t="str">
        <f>IF(F148="","",VLOOKUP(F148+1000*$B148,IF($B148=1,$AT$5:$AT$24,$AU$5:$AU$24),1,0))</f>
        <v/>
      </c>
      <c r="Z148" s="179" t="str">
        <f>IF(G148="","",VLOOKUP(G148+1000*$B148,IF($B148=1,$AT$5:$AT$24,$AU$5:$AU$24),1,0))</f>
        <v/>
      </c>
      <c r="AA148" s="179" t="str">
        <f>IF(H148="","",VLOOKUP(H148+1000*$B148,IF($B148=1,$AT$5:$AT$24,$AU$5:$AU$24),1,0))</f>
        <v/>
      </c>
      <c r="AB148" s="179" t="str">
        <f>IF(J148="","",VLOOKUP(E148,$AQ$4:$AS$30,2,0))</f>
        <v/>
      </c>
      <c r="AC148" s="179" t="str">
        <f>IF(J148="","",VLOOKUP(E148,$AQ$4:$AS$30,3,0))</f>
        <v/>
      </c>
      <c r="AD148" s="179" t="str">
        <f>IF(K148="","",VLOOKUP(F148,$AQ$4:$AS$30,2,0))</f>
        <v/>
      </c>
      <c r="AE148" s="179" t="str">
        <f>IF(K148="","",VLOOKUP(F148,$AQ$4:$AS$30,3,0))</f>
        <v/>
      </c>
      <c r="AF148" s="179" t="str">
        <f>IF(L148="","",VLOOKUP(G148,$AQ$4:$AS$30,2,0))</f>
        <v/>
      </c>
      <c r="AG148" s="179" t="str">
        <f>IF(L148="","",VLOOKUP(G148,$AQ$4:$AS$30,3,0))</f>
        <v/>
      </c>
      <c r="AH148" s="179" t="str">
        <f>IF(M148="","",VLOOKUP(H148,$AQ$4:$AS$30,2,0))</f>
        <v/>
      </c>
      <c r="AI148" s="179" t="str">
        <f>IF(M148="","",VLOOKUP(H148,$AQ$4:$AS$30,3,0))</f>
        <v/>
      </c>
      <c r="AK148" s="202">
        <f>IF(ISERROR(SUM(X148:AA148))=TRUE,"×",A148)</f>
        <v>126</v>
      </c>
    </row>
    <row r="149" spans="1:37" ht="20.25" customHeight="1" x14ac:dyDescent="0.15">
      <c r="A149" s="15">
        <v>127</v>
      </c>
      <c r="B149" s="119" t="str">
        <f>IF(基本データ入力!L130="","",基本データ入力!L130)</f>
        <v/>
      </c>
      <c r="C149" s="116" t="str">
        <f>IF('処理用（範囲指定してますさわらないようにお願いします）'!$G128="","",'処理用（範囲指定してますさわらないようにお願いします）'!$G128)</f>
        <v/>
      </c>
      <c r="D149" s="120" t="str">
        <f>IF(基本データ入力!M130="","",基本データ入力!M130)</f>
        <v/>
      </c>
      <c r="E149" s="17"/>
      <c r="F149" s="16"/>
      <c r="G149" s="227"/>
      <c r="H149" s="228"/>
      <c r="I149" s="220"/>
      <c r="J149" s="18"/>
      <c r="K149" s="16"/>
      <c r="L149" s="227"/>
      <c r="M149" s="234"/>
      <c r="N149" s="220"/>
      <c r="O149" s="178"/>
      <c r="P149" s="178"/>
      <c r="Q149" s="178"/>
      <c r="R149" s="3">
        <f t="shared" si="19"/>
        <v>0</v>
      </c>
      <c r="S149" s="3">
        <f t="shared" si="20"/>
        <v>0</v>
      </c>
      <c r="T149" s="3">
        <f t="shared" si="21"/>
        <v>0</v>
      </c>
      <c r="U149" s="3">
        <f t="shared" si="22"/>
        <v>0</v>
      </c>
      <c r="V149" s="179">
        <f t="shared" si="23"/>
        <v>0</v>
      </c>
      <c r="W149" s="179">
        <f t="shared" si="24"/>
        <v>0</v>
      </c>
      <c r="X149" s="179" t="str">
        <f>IF(E149="","",VLOOKUP(E149+1000*$B149,IF($B149=1,$AT$5:$AT$24,$AU$5:$AU$24),1,0))</f>
        <v/>
      </c>
      <c r="Y149" s="179" t="str">
        <f>IF(F149="","",VLOOKUP(F149+1000*$B149,IF($B149=1,$AT$5:$AT$24,$AU$5:$AU$24),1,0))</f>
        <v/>
      </c>
      <c r="Z149" s="179" t="str">
        <f>IF(G149="","",VLOOKUP(G149+1000*$B149,IF($B149=1,$AT$5:$AT$24,$AU$5:$AU$24),1,0))</f>
        <v/>
      </c>
      <c r="AA149" s="179" t="str">
        <f>IF(H149="","",VLOOKUP(H149+1000*$B149,IF($B149=1,$AT$5:$AT$24,$AU$5:$AU$24),1,0))</f>
        <v/>
      </c>
      <c r="AB149" s="179" t="str">
        <f>IF(J149="","",VLOOKUP(E149,$AQ$4:$AS$30,2,0))</f>
        <v/>
      </c>
      <c r="AC149" s="179" t="str">
        <f>IF(J149="","",VLOOKUP(E149,$AQ$4:$AS$30,3,0))</f>
        <v/>
      </c>
      <c r="AD149" s="179" t="str">
        <f>IF(K149="","",VLOOKUP(F149,$AQ$4:$AS$30,2,0))</f>
        <v/>
      </c>
      <c r="AE149" s="179" t="str">
        <f>IF(K149="","",VLOOKUP(F149,$AQ$4:$AS$30,3,0))</f>
        <v/>
      </c>
      <c r="AF149" s="179" t="str">
        <f>IF(L149="","",VLOOKUP(G149,$AQ$4:$AS$30,2,0))</f>
        <v/>
      </c>
      <c r="AG149" s="179" t="str">
        <f>IF(L149="","",VLOOKUP(G149,$AQ$4:$AS$30,3,0))</f>
        <v/>
      </c>
      <c r="AH149" s="179" t="str">
        <f>IF(M149="","",VLOOKUP(H149,$AQ$4:$AS$30,2,0))</f>
        <v/>
      </c>
      <c r="AI149" s="179" t="str">
        <f>IF(M149="","",VLOOKUP(H149,$AQ$4:$AS$30,3,0))</f>
        <v/>
      </c>
      <c r="AK149" s="202">
        <f>IF(ISERROR(SUM(X149:AA149))=TRUE,"×",A149)</f>
        <v>127</v>
      </c>
    </row>
    <row r="150" spans="1:37" ht="20.25" customHeight="1" x14ac:dyDescent="0.15">
      <c r="A150" s="15">
        <v>128</v>
      </c>
      <c r="B150" s="119" t="str">
        <f>IF(基本データ入力!L131="","",基本データ入力!L131)</f>
        <v/>
      </c>
      <c r="C150" s="116" t="str">
        <f>IF('処理用（範囲指定してますさわらないようにお願いします）'!$G129="","",'処理用（範囲指定してますさわらないようにお願いします）'!$G129)</f>
        <v/>
      </c>
      <c r="D150" s="120" t="str">
        <f>IF(基本データ入力!M131="","",基本データ入力!M131)</f>
        <v/>
      </c>
      <c r="E150" s="17"/>
      <c r="F150" s="16"/>
      <c r="G150" s="227"/>
      <c r="H150" s="228"/>
      <c r="I150" s="220"/>
      <c r="J150" s="18"/>
      <c r="K150" s="16"/>
      <c r="L150" s="227"/>
      <c r="M150" s="234"/>
      <c r="N150" s="220"/>
      <c r="O150" s="178"/>
      <c r="P150" s="178"/>
      <c r="Q150" s="178"/>
      <c r="R150" s="3">
        <f t="shared" si="19"/>
        <v>0</v>
      </c>
      <c r="S150" s="3">
        <f t="shared" si="20"/>
        <v>0</v>
      </c>
      <c r="T150" s="3">
        <f t="shared" si="21"/>
        <v>0</v>
      </c>
      <c r="U150" s="3">
        <f t="shared" si="22"/>
        <v>0</v>
      </c>
      <c r="V150" s="179">
        <f t="shared" si="23"/>
        <v>0</v>
      </c>
      <c r="W150" s="179">
        <f t="shared" si="24"/>
        <v>0</v>
      </c>
      <c r="X150" s="179" t="str">
        <f>IF(E150="","",VLOOKUP(E150+1000*$B150,IF($B150=1,$AT$5:$AT$24,$AU$5:$AU$24),1,0))</f>
        <v/>
      </c>
      <c r="Y150" s="179" t="str">
        <f>IF(F150="","",VLOOKUP(F150+1000*$B150,IF($B150=1,$AT$5:$AT$24,$AU$5:$AU$24),1,0))</f>
        <v/>
      </c>
      <c r="Z150" s="179" t="str">
        <f>IF(G150="","",VLOOKUP(G150+1000*$B150,IF($B150=1,$AT$5:$AT$24,$AU$5:$AU$24),1,0))</f>
        <v/>
      </c>
      <c r="AA150" s="179" t="str">
        <f>IF(H150="","",VLOOKUP(H150+1000*$B150,IF($B150=1,$AT$5:$AT$24,$AU$5:$AU$24),1,0))</f>
        <v/>
      </c>
      <c r="AB150" s="179" t="str">
        <f>IF(J150="","",VLOOKUP(E150,$AQ$4:$AS$30,2,0))</f>
        <v/>
      </c>
      <c r="AC150" s="179" t="str">
        <f>IF(J150="","",VLOOKUP(E150,$AQ$4:$AS$30,3,0))</f>
        <v/>
      </c>
      <c r="AD150" s="179" t="str">
        <f>IF(K150="","",VLOOKUP(F150,$AQ$4:$AS$30,2,0))</f>
        <v/>
      </c>
      <c r="AE150" s="179" t="str">
        <f>IF(K150="","",VLOOKUP(F150,$AQ$4:$AS$30,3,0))</f>
        <v/>
      </c>
      <c r="AF150" s="179" t="str">
        <f>IF(L150="","",VLOOKUP(G150,$AQ$4:$AS$30,2,0))</f>
        <v/>
      </c>
      <c r="AG150" s="179" t="str">
        <f>IF(L150="","",VLOOKUP(G150,$AQ$4:$AS$30,3,0))</f>
        <v/>
      </c>
      <c r="AH150" s="179" t="str">
        <f>IF(M150="","",VLOOKUP(H150,$AQ$4:$AS$30,2,0))</f>
        <v/>
      </c>
      <c r="AI150" s="179" t="str">
        <f>IF(M150="","",VLOOKUP(H150,$AQ$4:$AS$30,3,0))</f>
        <v/>
      </c>
      <c r="AK150" s="202">
        <f>IF(ISERROR(SUM(X150:AA150))=TRUE,"×",A150)</f>
        <v>128</v>
      </c>
    </row>
    <row r="151" spans="1:37" ht="20.25" customHeight="1" x14ac:dyDescent="0.15">
      <c r="A151" s="15">
        <v>129</v>
      </c>
      <c r="B151" s="119" t="str">
        <f>IF(基本データ入力!L132="","",基本データ入力!L132)</f>
        <v/>
      </c>
      <c r="C151" s="116" t="str">
        <f>IF('処理用（範囲指定してますさわらないようにお願いします）'!$G130="","",'処理用（範囲指定してますさわらないようにお願いします）'!$G130)</f>
        <v/>
      </c>
      <c r="D151" s="120" t="str">
        <f>IF(基本データ入力!M132="","",基本データ入力!M132)</f>
        <v/>
      </c>
      <c r="E151" s="17"/>
      <c r="F151" s="16"/>
      <c r="G151" s="227"/>
      <c r="H151" s="228"/>
      <c r="I151" s="220"/>
      <c r="J151" s="18"/>
      <c r="K151" s="16"/>
      <c r="L151" s="227"/>
      <c r="M151" s="234"/>
      <c r="N151" s="220"/>
      <c r="O151" s="178"/>
      <c r="P151" s="178"/>
      <c r="Q151" s="178"/>
      <c r="R151" s="3">
        <f t="shared" ref="R151:R172" si="25">IF($B151=1,COUNT($E151:$H151),0)-S151</f>
        <v>0</v>
      </c>
      <c r="S151" s="3">
        <f t="shared" ref="S151:S172" si="26">IF($B151=1,COUNTIF($E151:$H151,901),0)</f>
        <v>0</v>
      </c>
      <c r="T151" s="3">
        <f t="shared" ref="T151:T172" si="27">IF($B151=2,COUNT($E151:$H151),0)-U151</f>
        <v>0</v>
      </c>
      <c r="U151" s="3">
        <f t="shared" ref="U151:U172" si="28">IF($B151=2,COUNTIF($E151:$H151,901),0)</f>
        <v>0</v>
      </c>
      <c r="V151" s="179">
        <f t="shared" ref="V151:V172" si="29">IF($B151=1,IF($I151="",0,IF(VALUE(RIGHTB($I151,1))=1,1,0)),0)</f>
        <v>0</v>
      </c>
      <c r="W151" s="179">
        <f t="shared" ref="W151:W172" si="30">IF($B151=2,IF($I151="",0,IF(VALUE(RIGHTB($I151,1))=1,1,0)),0)</f>
        <v>0</v>
      </c>
      <c r="X151" s="179" t="str">
        <f>IF(E151="","",VLOOKUP(E151+1000*$B151,IF($B151=1,$AT$5:$AT$24,$AU$5:$AU$24),1,0))</f>
        <v/>
      </c>
      <c r="Y151" s="179" t="str">
        <f>IF(F151="","",VLOOKUP(F151+1000*$B151,IF($B151=1,$AT$5:$AT$24,$AU$5:$AU$24),1,0))</f>
        <v/>
      </c>
      <c r="Z151" s="179" t="str">
        <f>IF(G151="","",VLOOKUP(G151+1000*$B151,IF($B151=1,$AT$5:$AT$24,$AU$5:$AU$24),1,0))</f>
        <v/>
      </c>
      <c r="AA151" s="179" t="str">
        <f>IF(H151="","",VLOOKUP(H151+1000*$B151,IF($B151=1,$AT$5:$AT$24,$AU$5:$AU$24),1,0))</f>
        <v/>
      </c>
      <c r="AB151" s="179" t="str">
        <f>IF(J151="","",VLOOKUP(E151,$AQ$4:$AS$30,2,0))</f>
        <v/>
      </c>
      <c r="AC151" s="179" t="str">
        <f>IF(J151="","",VLOOKUP(E151,$AQ$4:$AS$30,3,0))</f>
        <v/>
      </c>
      <c r="AD151" s="179" t="str">
        <f>IF(K151="","",VLOOKUP(F151,$AQ$4:$AS$30,2,0))</f>
        <v/>
      </c>
      <c r="AE151" s="179" t="str">
        <f>IF(K151="","",VLOOKUP(F151,$AQ$4:$AS$30,3,0))</f>
        <v/>
      </c>
      <c r="AF151" s="179" t="str">
        <f>IF(L151="","",VLOOKUP(G151,$AQ$4:$AS$30,2,0))</f>
        <v/>
      </c>
      <c r="AG151" s="179" t="str">
        <f>IF(L151="","",VLOOKUP(G151,$AQ$4:$AS$30,3,0))</f>
        <v/>
      </c>
      <c r="AH151" s="179" t="str">
        <f>IF(M151="","",VLOOKUP(H151,$AQ$4:$AS$30,2,0))</f>
        <v/>
      </c>
      <c r="AI151" s="179" t="str">
        <f>IF(M151="","",VLOOKUP(H151,$AQ$4:$AS$30,3,0))</f>
        <v/>
      </c>
      <c r="AK151" s="202">
        <f>IF(ISERROR(SUM(X151:AA151))=TRUE,"×",A151)</f>
        <v>129</v>
      </c>
    </row>
    <row r="152" spans="1:37" ht="20.25" customHeight="1" x14ac:dyDescent="0.15">
      <c r="A152" s="15">
        <v>130</v>
      </c>
      <c r="B152" s="119" t="str">
        <f>IF(基本データ入力!L133="","",基本データ入力!L133)</f>
        <v/>
      </c>
      <c r="C152" s="116" t="str">
        <f>IF('処理用（範囲指定してますさわらないようにお願いします）'!$G131="","",'処理用（範囲指定してますさわらないようにお願いします）'!$G131)</f>
        <v/>
      </c>
      <c r="D152" s="120" t="str">
        <f>IF(基本データ入力!M133="","",基本データ入力!M133)</f>
        <v/>
      </c>
      <c r="E152" s="17"/>
      <c r="F152" s="16"/>
      <c r="G152" s="227"/>
      <c r="H152" s="228"/>
      <c r="I152" s="220"/>
      <c r="J152" s="18"/>
      <c r="K152" s="16"/>
      <c r="L152" s="227"/>
      <c r="M152" s="234"/>
      <c r="N152" s="220"/>
      <c r="O152" s="178"/>
      <c r="P152" s="178"/>
      <c r="Q152" s="178"/>
      <c r="R152" s="3">
        <f t="shared" si="25"/>
        <v>0</v>
      </c>
      <c r="S152" s="3">
        <f t="shared" si="26"/>
        <v>0</v>
      </c>
      <c r="T152" s="3">
        <f t="shared" si="27"/>
        <v>0</v>
      </c>
      <c r="U152" s="3">
        <f t="shared" si="28"/>
        <v>0</v>
      </c>
      <c r="V152" s="179">
        <f t="shared" si="29"/>
        <v>0</v>
      </c>
      <c r="W152" s="179">
        <f t="shared" si="30"/>
        <v>0</v>
      </c>
      <c r="X152" s="179" t="str">
        <f>IF(E152="","",VLOOKUP(E152+1000*$B152,IF($B152=1,$AT$5:$AT$24,$AU$5:$AU$24),1,0))</f>
        <v/>
      </c>
      <c r="Y152" s="179" t="str">
        <f>IF(F152="","",VLOOKUP(F152+1000*$B152,IF($B152=1,$AT$5:$AT$24,$AU$5:$AU$24),1,0))</f>
        <v/>
      </c>
      <c r="Z152" s="179" t="str">
        <f>IF(G152="","",VLOOKUP(G152+1000*$B152,IF($B152=1,$AT$5:$AT$24,$AU$5:$AU$24),1,0))</f>
        <v/>
      </c>
      <c r="AA152" s="179" t="str">
        <f>IF(H152="","",VLOOKUP(H152+1000*$B152,IF($B152=1,$AT$5:$AT$24,$AU$5:$AU$24),1,0))</f>
        <v/>
      </c>
      <c r="AB152" s="179" t="str">
        <f>IF(J152="","",VLOOKUP(E152,$AQ$4:$AS$30,2,0))</f>
        <v/>
      </c>
      <c r="AC152" s="179" t="str">
        <f>IF(J152="","",VLOOKUP(E152,$AQ$4:$AS$30,3,0))</f>
        <v/>
      </c>
      <c r="AD152" s="179" t="str">
        <f>IF(K152="","",VLOOKUP(F152,$AQ$4:$AS$30,2,0))</f>
        <v/>
      </c>
      <c r="AE152" s="179" t="str">
        <f>IF(K152="","",VLOOKUP(F152,$AQ$4:$AS$30,3,0))</f>
        <v/>
      </c>
      <c r="AF152" s="179" t="str">
        <f>IF(L152="","",VLOOKUP(G152,$AQ$4:$AS$30,2,0))</f>
        <v/>
      </c>
      <c r="AG152" s="179" t="str">
        <f>IF(L152="","",VLOOKUP(G152,$AQ$4:$AS$30,3,0))</f>
        <v/>
      </c>
      <c r="AH152" s="179" t="str">
        <f>IF(M152="","",VLOOKUP(H152,$AQ$4:$AS$30,2,0))</f>
        <v/>
      </c>
      <c r="AI152" s="179" t="str">
        <f>IF(M152="","",VLOOKUP(H152,$AQ$4:$AS$30,3,0))</f>
        <v/>
      </c>
      <c r="AK152" s="202">
        <f>IF(ISERROR(SUM(X152:AA152))=TRUE,"×",A152)</f>
        <v>130</v>
      </c>
    </row>
    <row r="153" spans="1:37" ht="20.25" customHeight="1" x14ac:dyDescent="0.15">
      <c r="A153" s="15">
        <v>131</v>
      </c>
      <c r="B153" s="119" t="str">
        <f>IF(基本データ入力!L134="","",基本データ入力!L134)</f>
        <v/>
      </c>
      <c r="C153" s="116" t="str">
        <f>IF('処理用（範囲指定してますさわらないようにお願いします）'!$G132="","",'処理用（範囲指定してますさわらないようにお願いします）'!$G132)</f>
        <v/>
      </c>
      <c r="D153" s="120" t="str">
        <f>IF(基本データ入力!M134="","",基本データ入力!M134)</f>
        <v/>
      </c>
      <c r="E153" s="17"/>
      <c r="F153" s="16"/>
      <c r="G153" s="227"/>
      <c r="H153" s="228"/>
      <c r="I153" s="220"/>
      <c r="J153" s="18"/>
      <c r="K153" s="16"/>
      <c r="L153" s="227"/>
      <c r="M153" s="234"/>
      <c r="N153" s="220"/>
      <c r="O153" s="178"/>
      <c r="P153" s="178"/>
      <c r="Q153" s="178"/>
      <c r="R153" s="3">
        <f t="shared" si="25"/>
        <v>0</v>
      </c>
      <c r="S153" s="3">
        <f t="shared" si="26"/>
        <v>0</v>
      </c>
      <c r="T153" s="3">
        <f t="shared" si="27"/>
        <v>0</v>
      </c>
      <c r="U153" s="3">
        <f t="shared" si="28"/>
        <v>0</v>
      </c>
      <c r="V153" s="179">
        <f t="shared" si="29"/>
        <v>0</v>
      </c>
      <c r="W153" s="179">
        <f t="shared" si="30"/>
        <v>0</v>
      </c>
      <c r="X153" s="179" t="str">
        <f>IF(E153="","",VLOOKUP(E153+1000*$B153,IF($B153=1,$AT$5:$AT$24,$AU$5:$AU$24),1,0))</f>
        <v/>
      </c>
      <c r="Y153" s="179" t="str">
        <f>IF(F153="","",VLOOKUP(F153+1000*$B153,IF($B153=1,$AT$5:$AT$24,$AU$5:$AU$24),1,0))</f>
        <v/>
      </c>
      <c r="Z153" s="179" t="str">
        <f>IF(G153="","",VLOOKUP(G153+1000*$B153,IF($B153=1,$AT$5:$AT$24,$AU$5:$AU$24),1,0))</f>
        <v/>
      </c>
      <c r="AA153" s="179" t="str">
        <f>IF(H153="","",VLOOKUP(H153+1000*$B153,IF($B153=1,$AT$5:$AT$24,$AU$5:$AU$24),1,0))</f>
        <v/>
      </c>
      <c r="AB153" s="179" t="str">
        <f>IF(J153="","",VLOOKUP(E153,$AQ$4:$AS$30,2,0))</f>
        <v/>
      </c>
      <c r="AC153" s="179" t="str">
        <f>IF(J153="","",VLOOKUP(E153,$AQ$4:$AS$30,3,0))</f>
        <v/>
      </c>
      <c r="AD153" s="179" t="str">
        <f>IF(K153="","",VLOOKUP(F153,$AQ$4:$AS$30,2,0))</f>
        <v/>
      </c>
      <c r="AE153" s="179" t="str">
        <f>IF(K153="","",VLOOKUP(F153,$AQ$4:$AS$30,3,0))</f>
        <v/>
      </c>
      <c r="AF153" s="179" t="str">
        <f>IF(L153="","",VLOOKUP(G153,$AQ$4:$AS$30,2,0))</f>
        <v/>
      </c>
      <c r="AG153" s="179" t="str">
        <f>IF(L153="","",VLOOKUP(G153,$AQ$4:$AS$30,3,0))</f>
        <v/>
      </c>
      <c r="AH153" s="179" t="str">
        <f>IF(M153="","",VLOOKUP(H153,$AQ$4:$AS$30,2,0))</f>
        <v/>
      </c>
      <c r="AI153" s="179" t="str">
        <f>IF(M153="","",VLOOKUP(H153,$AQ$4:$AS$30,3,0))</f>
        <v/>
      </c>
      <c r="AK153" s="202">
        <f>IF(ISERROR(SUM(X153:AA153))=TRUE,"×",A153)</f>
        <v>131</v>
      </c>
    </row>
    <row r="154" spans="1:37" ht="20.25" customHeight="1" x14ac:dyDescent="0.15">
      <c r="A154" s="15">
        <v>132</v>
      </c>
      <c r="B154" s="119" t="str">
        <f>IF(基本データ入力!L135="","",基本データ入力!L135)</f>
        <v/>
      </c>
      <c r="C154" s="116" t="str">
        <f>IF('処理用（範囲指定してますさわらないようにお願いします）'!$G133="","",'処理用（範囲指定してますさわらないようにお願いします）'!$G133)</f>
        <v/>
      </c>
      <c r="D154" s="120" t="str">
        <f>IF(基本データ入力!M135="","",基本データ入力!M135)</f>
        <v/>
      </c>
      <c r="E154" s="17"/>
      <c r="F154" s="16"/>
      <c r="G154" s="227"/>
      <c r="H154" s="228"/>
      <c r="I154" s="220"/>
      <c r="J154" s="18"/>
      <c r="K154" s="16"/>
      <c r="L154" s="227"/>
      <c r="M154" s="234"/>
      <c r="N154" s="220"/>
      <c r="O154" s="178"/>
      <c r="P154" s="178"/>
      <c r="Q154" s="178"/>
      <c r="R154" s="3">
        <f t="shared" si="25"/>
        <v>0</v>
      </c>
      <c r="S154" s="3">
        <f t="shared" si="26"/>
        <v>0</v>
      </c>
      <c r="T154" s="3">
        <f t="shared" si="27"/>
        <v>0</v>
      </c>
      <c r="U154" s="3">
        <f t="shared" si="28"/>
        <v>0</v>
      </c>
      <c r="V154" s="179">
        <f t="shared" si="29"/>
        <v>0</v>
      </c>
      <c r="W154" s="179">
        <f t="shared" si="30"/>
        <v>0</v>
      </c>
      <c r="X154" s="179" t="str">
        <f>IF(E154="","",VLOOKUP(E154+1000*$B154,IF($B154=1,$AT$5:$AT$24,$AU$5:$AU$24),1,0))</f>
        <v/>
      </c>
      <c r="Y154" s="179" t="str">
        <f>IF(F154="","",VLOOKUP(F154+1000*$B154,IF($B154=1,$AT$5:$AT$24,$AU$5:$AU$24),1,0))</f>
        <v/>
      </c>
      <c r="Z154" s="179" t="str">
        <f>IF(G154="","",VLOOKUP(G154+1000*$B154,IF($B154=1,$AT$5:$AT$24,$AU$5:$AU$24),1,0))</f>
        <v/>
      </c>
      <c r="AA154" s="179" t="str">
        <f>IF(H154="","",VLOOKUP(H154+1000*$B154,IF($B154=1,$AT$5:$AT$24,$AU$5:$AU$24),1,0))</f>
        <v/>
      </c>
      <c r="AB154" s="179" t="str">
        <f>IF(J154="","",VLOOKUP(E154,$AQ$4:$AS$30,2,0))</f>
        <v/>
      </c>
      <c r="AC154" s="179" t="str">
        <f>IF(J154="","",VLOOKUP(E154,$AQ$4:$AS$30,3,0))</f>
        <v/>
      </c>
      <c r="AD154" s="179" t="str">
        <f>IF(K154="","",VLOOKUP(F154,$AQ$4:$AS$30,2,0))</f>
        <v/>
      </c>
      <c r="AE154" s="179" t="str">
        <f>IF(K154="","",VLOOKUP(F154,$AQ$4:$AS$30,3,0))</f>
        <v/>
      </c>
      <c r="AF154" s="179" t="str">
        <f>IF(L154="","",VLOOKUP(G154,$AQ$4:$AS$30,2,0))</f>
        <v/>
      </c>
      <c r="AG154" s="179" t="str">
        <f>IF(L154="","",VLOOKUP(G154,$AQ$4:$AS$30,3,0))</f>
        <v/>
      </c>
      <c r="AH154" s="179" t="str">
        <f>IF(M154="","",VLOOKUP(H154,$AQ$4:$AS$30,2,0))</f>
        <v/>
      </c>
      <c r="AI154" s="179" t="str">
        <f>IF(M154="","",VLOOKUP(H154,$AQ$4:$AS$30,3,0))</f>
        <v/>
      </c>
      <c r="AK154" s="202">
        <f>IF(ISERROR(SUM(X154:AA154))=TRUE,"×",A154)</f>
        <v>132</v>
      </c>
    </row>
    <row r="155" spans="1:37" ht="20.25" customHeight="1" x14ac:dyDescent="0.15">
      <c r="A155" s="15">
        <v>133</v>
      </c>
      <c r="B155" s="119" t="str">
        <f>IF(基本データ入力!L136="","",基本データ入力!L136)</f>
        <v/>
      </c>
      <c r="C155" s="116" t="str">
        <f>IF('処理用（範囲指定してますさわらないようにお願いします）'!$G134="","",'処理用（範囲指定してますさわらないようにお願いします）'!$G134)</f>
        <v/>
      </c>
      <c r="D155" s="120" t="str">
        <f>IF(基本データ入力!M136="","",基本データ入力!M136)</f>
        <v/>
      </c>
      <c r="E155" s="17"/>
      <c r="F155" s="16"/>
      <c r="G155" s="227"/>
      <c r="H155" s="228"/>
      <c r="I155" s="220"/>
      <c r="J155" s="18"/>
      <c r="K155" s="16"/>
      <c r="L155" s="227"/>
      <c r="M155" s="234"/>
      <c r="N155" s="220"/>
      <c r="O155" s="178"/>
      <c r="P155" s="178"/>
      <c r="Q155" s="178"/>
      <c r="R155" s="3">
        <f t="shared" si="25"/>
        <v>0</v>
      </c>
      <c r="S155" s="3">
        <f t="shared" si="26"/>
        <v>0</v>
      </c>
      <c r="T155" s="3">
        <f t="shared" si="27"/>
        <v>0</v>
      </c>
      <c r="U155" s="3">
        <f t="shared" si="28"/>
        <v>0</v>
      </c>
      <c r="V155" s="179">
        <f t="shared" si="29"/>
        <v>0</v>
      </c>
      <c r="W155" s="179">
        <f t="shared" si="30"/>
        <v>0</v>
      </c>
      <c r="X155" s="179" t="str">
        <f>IF(E155="","",VLOOKUP(E155+1000*$B155,IF($B155=1,$AT$5:$AT$24,$AU$5:$AU$24),1,0))</f>
        <v/>
      </c>
      <c r="Y155" s="179" t="str">
        <f>IF(F155="","",VLOOKUP(F155+1000*$B155,IF($B155=1,$AT$5:$AT$24,$AU$5:$AU$24),1,0))</f>
        <v/>
      </c>
      <c r="Z155" s="179" t="str">
        <f>IF(G155="","",VLOOKUP(G155+1000*$B155,IF($B155=1,$AT$5:$AT$24,$AU$5:$AU$24),1,0))</f>
        <v/>
      </c>
      <c r="AA155" s="179" t="str">
        <f>IF(H155="","",VLOOKUP(H155+1000*$B155,IF($B155=1,$AT$5:$AT$24,$AU$5:$AU$24),1,0))</f>
        <v/>
      </c>
      <c r="AB155" s="179" t="str">
        <f>IF(J155="","",VLOOKUP(E155,$AQ$4:$AS$30,2,0))</f>
        <v/>
      </c>
      <c r="AC155" s="179" t="str">
        <f>IF(J155="","",VLOOKUP(E155,$AQ$4:$AS$30,3,0))</f>
        <v/>
      </c>
      <c r="AD155" s="179" t="str">
        <f>IF(K155="","",VLOOKUP(F155,$AQ$4:$AS$30,2,0))</f>
        <v/>
      </c>
      <c r="AE155" s="179" t="str">
        <f>IF(K155="","",VLOOKUP(F155,$AQ$4:$AS$30,3,0))</f>
        <v/>
      </c>
      <c r="AF155" s="179" t="str">
        <f>IF(L155="","",VLOOKUP(G155,$AQ$4:$AS$30,2,0))</f>
        <v/>
      </c>
      <c r="AG155" s="179" t="str">
        <f>IF(L155="","",VLOOKUP(G155,$AQ$4:$AS$30,3,0))</f>
        <v/>
      </c>
      <c r="AH155" s="179" t="str">
        <f>IF(M155="","",VLOOKUP(H155,$AQ$4:$AS$30,2,0))</f>
        <v/>
      </c>
      <c r="AI155" s="179" t="str">
        <f>IF(M155="","",VLOOKUP(H155,$AQ$4:$AS$30,3,0))</f>
        <v/>
      </c>
      <c r="AK155" s="202">
        <f>IF(ISERROR(SUM(X155:AA155))=TRUE,"×",A155)</f>
        <v>133</v>
      </c>
    </row>
    <row r="156" spans="1:37" ht="20.25" customHeight="1" x14ac:dyDescent="0.15">
      <c r="A156" s="15">
        <v>134</v>
      </c>
      <c r="B156" s="119" t="str">
        <f>IF(基本データ入力!L137="","",基本データ入力!L137)</f>
        <v/>
      </c>
      <c r="C156" s="116" t="str">
        <f>IF('処理用（範囲指定してますさわらないようにお願いします）'!$G135="","",'処理用（範囲指定してますさわらないようにお願いします）'!$G135)</f>
        <v/>
      </c>
      <c r="D156" s="120" t="str">
        <f>IF(基本データ入力!M137="","",基本データ入力!M137)</f>
        <v/>
      </c>
      <c r="E156" s="17"/>
      <c r="F156" s="16"/>
      <c r="G156" s="227"/>
      <c r="H156" s="228"/>
      <c r="I156" s="220"/>
      <c r="J156" s="18"/>
      <c r="K156" s="16"/>
      <c r="L156" s="227"/>
      <c r="M156" s="234"/>
      <c r="N156" s="220"/>
      <c r="O156" s="178"/>
      <c r="P156" s="178"/>
      <c r="Q156" s="178"/>
      <c r="R156" s="3">
        <f t="shared" si="25"/>
        <v>0</v>
      </c>
      <c r="S156" s="3">
        <f t="shared" si="26"/>
        <v>0</v>
      </c>
      <c r="T156" s="3">
        <f t="shared" si="27"/>
        <v>0</v>
      </c>
      <c r="U156" s="3">
        <f t="shared" si="28"/>
        <v>0</v>
      </c>
      <c r="V156" s="179">
        <f t="shared" si="29"/>
        <v>0</v>
      </c>
      <c r="W156" s="179">
        <f t="shared" si="30"/>
        <v>0</v>
      </c>
      <c r="X156" s="179" t="str">
        <f>IF(E156="","",VLOOKUP(E156+1000*$B156,IF($B156=1,$AT$5:$AT$24,$AU$5:$AU$24),1,0))</f>
        <v/>
      </c>
      <c r="Y156" s="179" t="str">
        <f>IF(F156="","",VLOOKUP(F156+1000*$B156,IF($B156=1,$AT$5:$AT$24,$AU$5:$AU$24),1,0))</f>
        <v/>
      </c>
      <c r="Z156" s="179" t="str">
        <f>IF(G156="","",VLOOKUP(G156+1000*$B156,IF($B156=1,$AT$5:$AT$24,$AU$5:$AU$24),1,0))</f>
        <v/>
      </c>
      <c r="AA156" s="179" t="str">
        <f>IF(H156="","",VLOOKUP(H156+1000*$B156,IF($B156=1,$AT$5:$AT$24,$AU$5:$AU$24),1,0))</f>
        <v/>
      </c>
      <c r="AB156" s="179" t="str">
        <f>IF(J156="","",VLOOKUP(E156,$AQ$4:$AS$30,2,0))</f>
        <v/>
      </c>
      <c r="AC156" s="179" t="str">
        <f>IF(J156="","",VLOOKUP(E156,$AQ$4:$AS$30,3,0))</f>
        <v/>
      </c>
      <c r="AD156" s="179" t="str">
        <f>IF(K156="","",VLOOKUP(F156,$AQ$4:$AS$30,2,0))</f>
        <v/>
      </c>
      <c r="AE156" s="179" t="str">
        <f>IF(K156="","",VLOOKUP(F156,$AQ$4:$AS$30,3,0))</f>
        <v/>
      </c>
      <c r="AF156" s="179" t="str">
        <f>IF(L156="","",VLOOKUP(G156,$AQ$4:$AS$30,2,0))</f>
        <v/>
      </c>
      <c r="AG156" s="179" t="str">
        <f>IF(L156="","",VLOOKUP(G156,$AQ$4:$AS$30,3,0))</f>
        <v/>
      </c>
      <c r="AH156" s="179" t="str">
        <f>IF(M156="","",VLOOKUP(H156,$AQ$4:$AS$30,2,0))</f>
        <v/>
      </c>
      <c r="AI156" s="179" t="str">
        <f>IF(M156="","",VLOOKUP(H156,$AQ$4:$AS$30,3,0))</f>
        <v/>
      </c>
      <c r="AK156" s="202">
        <f>IF(ISERROR(SUM(X156:AA156))=TRUE,"×",A156)</f>
        <v>134</v>
      </c>
    </row>
    <row r="157" spans="1:37" ht="20.25" customHeight="1" x14ac:dyDescent="0.15">
      <c r="A157" s="15">
        <v>135</v>
      </c>
      <c r="B157" s="119" t="str">
        <f>IF(基本データ入力!L138="","",基本データ入力!L138)</f>
        <v/>
      </c>
      <c r="C157" s="116" t="str">
        <f>IF('処理用（範囲指定してますさわらないようにお願いします）'!$G136="","",'処理用（範囲指定してますさわらないようにお願いします）'!$G136)</f>
        <v/>
      </c>
      <c r="D157" s="120" t="str">
        <f>IF(基本データ入力!M138="","",基本データ入力!M138)</f>
        <v/>
      </c>
      <c r="E157" s="17"/>
      <c r="F157" s="16"/>
      <c r="G157" s="227"/>
      <c r="H157" s="228"/>
      <c r="I157" s="220"/>
      <c r="J157" s="18"/>
      <c r="K157" s="16"/>
      <c r="L157" s="227"/>
      <c r="M157" s="234"/>
      <c r="N157" s="220"/>
      <c r="O157" s="178"/>
      <c r="P157" s="178"/>
      <c r="Q157" s="178"/>
      <c r="R157" s="3">
        <f t="shared" si="25"/>
        <v>0</v>
      </c>
      <c r="S157" s="3">
        <f t="shared" si="26"/>
        <v>0</v>
      </c>
      <c r="T157" s="3">
        <f t="shared" si="27"/>
        <v>0</v>
      </c>
      <c r="U157" s="3">
        <f t="shared" si="28"/>
        <v>0</v>
      </c>
      <c r="V157" s="179">
        <f t="shared" si="29"/>
        <v>0</v>
      </c>
      <c r="W157" s="179">
        <f t="shared" si="30"/>
        <v>0</v>
      </c>
      <c r="X157" s="179" t="str">
        <f>IF(E157="","",VLOOKUP(E157+1000*$B157,IF($B157=1,$AT$5:$AT$24,$AU$5:$AU$24),1,0))</f>
        <v/>
      </c>
      <c r="Y157" s="179" t="str">
        <f>IF(F157="","",VLOOKUP(F157+1000*$B157,IF($B157=1,$AT$5:$AT$24,$AU$5:$AU$24),1,0))</f>
        <v/>
      </c>
      <c r="Z157" s="179" t="str">
        <f>IF(G157="","",VLOOKUP(G157+1000*$B157,IF($B157=1,$AT$5:$AT$24,$AU$5:$AU$24),1,0))</f>
        <v/>
      </c>
      <c r="AA157" s="179" t="str">
        <f>IF(H157="","",VLOOKUP(H157+1000*$B157,IF($B157=1,$AT$5:$AT$24,$AU$5:$AU$24),1,0))</f>
        <v/>
      </c>
      <c r="AB157" s="179" t="str">
        <f>IF(J157="","",VLOOKUP(E157,$AQ$4:$AS$30,2,0))</f>
        <v/>
      </c>
      <c r="AC157" s="179" t="str">
        <f>IF(J157="","",VLOOKUP(E157,$AQ$4:$AS$30,3,0))</f>
        <v/>
      </c>
      <c r="AD157" s="179" t="str">
        <f>IF(K157="","",VLOOKUP(F157,$AQ$4:$AS$30,2,0))</f>
        <v/>
      </c>
      <c r="AE157" s="179" t="str">
        <f>IF(K157="","",VLOOKUP(F157,$AQ$4:$AS$30,3,0))</f>
        <v/>
      </c>
      <c r="AF157" s="179" t="str">
        <f>IF(L157="","",VLOOKUP(G157,$AQ$4:$AS$30,2,0))</f>
        <v/>
      </c>
      <c r="AG157" s="179" t="str">
        <f>IF(L157="","",VLOOKUP(G157,$AQ$4:$AS$30,3,0))</f>
        <v/>
      </c>
      <c r="AH157" s="179" t="str">
        <f>IF(M157="","",VLOOKUP(H157,$AQ$4:$AS$30,2,0))</f>
        <v/>
      </c>
      <c r="AI157" s="179" t="str">
        <f>IF(M157="","",VLOOKUP(H157,$AQ$4:$AS$30,3,0))</f>
        <v/>
      </c>
      <c r="AK157" s="202">
        <f>IF(ISERROR(SUM(X157:AA157))=TRUE,"×",A157)</f>
        <v>135</v>
      </c>
    </row>
    <row r="158" spans="1:37" ht="20.25" customHeight="1" x14ac:dyDescent="0.15">
      <c r="A158" s="15">
        <v>136</v>
      </c>
      <c r="B158" s="119" t="str">
        <f>IF(基本データ入力!L139="","",基本データ入力!L139)</f>
        <v/>
      </c>
      <c r="C158" s="116" t="str">
        <f>IF('処理用（範囲指定してますさわらないようにお願いします）'!$G137="","",'処理用（範囲指定してますさわらないようにお願いします）'!$G137)</f>
        <v/>
      </c>
      <c r="D158" s="120" t="str">
        <f>IF(基本データ入力!M139="","",基本データ入力!M139)</f>
        <v/>
      </c>
      <c r="E158" s="17"/>
      <c r="F158" s="16"/>
      <c r="G158" s="227"/>
      <c r="H158" s="228"/>
      <c r="I158" s="220"/>
      <c r="J158" s="18"/>
      <c r="K158" s="16"/>
      <c r="L158" s="227"/>
      <c r="M158" s="234"/>
      <c r="N158" s="220"/>
      <c r="O158" s="178"/>
      <c r="P158" s="178"/>
      <c r="Q158" s="178"/>
      <c r="R158" s="3">
        <f t="shared" si="25"/>
        <v>0</v>
      </c>
      <c r="S158" s="3">
        <f t="shared" si="26"/>
        <v>0</v>
      </c>
      <c r="T158" s="3">
        <f t="shared" si="27"/>
        <v>0</v>
      </c>
      <c r="U158" s="3">
        <f t="shared" si="28"/>
        <v>0</v>
      </c>
      <c r="V158" s="179">
        <f t="shared" si="29"/>
        <v>0</v>
      </c>
      <c r="W158" s="179">
        <f t="shared" si="30"/>
        <v>0</v>
      </c>
      <c r="X158" s="179" t="str">
        <f>IF(E158="","",VLOOKUP(E158+1000*$B158,IF($B158=1,$AT$5:$AT$24,$AU$5:$AU$24),1,0))</f>
        <v/>
      </c>
      <c r="Y158" s="179" t="str">
        <f>IF(F158="","",VLOOKUP(F158+1000*$B158,IF($B158=1,$AT$5:$AT$24,$AU$5:$AU$24),1,0))</f>
        <v/>
      </c>
      <c r="Z158" s="179" t="str">
        <f>IF(G158="","",VLOOKUP(G158+1000*$B158,IF($B158=1,$AT$5:$AT$24,$AU$5:$AU$24),1,0))</f>
        <v/>
      </c>
      <c r="AA158" s="179" t="str">
        <f>IF(H158="","",VLOOKUP(H158+1000*$B158,IF($B158=1,$AT$5:$AT$24,$AU$5:$AU$24),1,0))</f>
        <v/>
      </c>
      <c r="AB158" s="179" t="str">
        <f>IF(J158="","",VLOOKUP(E158,$AQ$4:$AS$30,2,0))</f>
        <v/>
      </c>
      <c r="AC158" s="179" t="str">
        <f>IF(J158="","",VLOOKUP(E158,$AQ$4:$AS$30,3,0))</f>
        <v/>
      </c>
      <c r="AD158" s="179" t="str">
        <f>IF(K158="","",VLOOKUP(F158,$AQ$4:$AS$30,2,0))</f>
        <v/>
      </c>
      <c r="AE158" s="179" t="str">
        <f>IF(K158="","",VLOOKUP(F158,$AQ$4:$AS$30,3,0))</f>
        <v/>
      </c>
      <c r="AF158" s="179" t="str">
        <f>IF(L158="","",VLOOKUP(G158,$AQ$4:$AS$30,2,0))</f>
        <v/>
      </c>
      <c r="AG158" s="179" t="str">
        <f>IF(L158="","",VLOOKUP(G158,$AQ$4:$AS$30,3,0))</f>
        <v/>
      </c>
      <c r="AH158" s="179" t="str">
        <f>IF(M158="","",VLOOKUP(H158,$AQ$4:$AS$30,2,0))</f>
        <v/>
      </c>
      <c r="AI158" s="179" t="str">
        <f>IF(M158="","",VLOOKUP(H158,$AQ$4:$AS$30,3,0))</f>
        <v/>
      </c>
      <c r="AK158" s="202">
        <f>IF(ISERROR(SUM(X158:AA158))=TRUE,"×",A158)</f>
        <v>136</v>
      </c>
    </row>
    <row r="159" spans="1:37" ht="20.25" customHeight="1" x14ac:dyDescent="0.15">
      <c r="A159" s="15">
        <v>137</v>
      </c>
      <c r="B159" s="119" t="str">
        <f>IF(基本データ入力!L140="","",基本データ入力!L140)</f>
        <v/>
      </c>
      <c r="C159" s="116" t="str">
        <f>IF('処理用（範囲指定してますさわらないようにお願いします）'!$G138="","",'処理用（範囲指定してますさわらないようにお願いします）'!$G138)</f>
        <v/>
      </c>
      <c r="D159" s="120" t="str">
        <f>IF(基本データ入力!M140="","",基本データ入力!M140)</f>
        <v/>
      </c>
      <c r="E159" s="17"/>
      <c r="F159" s="16"/>
      <c r="G159" s="227"/>
      <c r="H159" s="228"/>
      <c r="I159" s="220"/>
      <c r="J159" s="18"/>
      <c r="K159" s="16"/>
      <c r="L159" s="227"/>
      <c r="M159" s="234"/>
      <c r="N159" s="220"/>
      <c r="O159" s="178"/>
      <c r="P159" s="178"/>
      <c r="Q159" s="178"/>
      <c r="R159" s="3">
        <f t="shared" si="25"/>
        <v>0</v>
      </c>
      <c r="S159" s="3">
        <f t="shared" si="26"/>
        <v>0</v>
      </c>
      <c r="T159" s="3">
        <f t="shared" si="27"/>
        <v>0</v>
      </c>
      <c r="U159" s="3">
        <f t="shared" si="28"/>
        <v>0</v>
      </c>
      <c r="V159" s="179">
        <f t="shared" si="29"/>
        <v>0</v>
      </c>
      <c r="W159" s="179">
        <f t="shared" si="30"/>
        <v>0</v>
      </c>
      <c r="X159" s="179" t="str">
        <f>IF(E159="","",VLOOKUP(E159+1000*$B159,IF($B159=1,$AT$5:$AT$24,$AU$5:$AU$24),1,0))</f>
        <v/>
      </c>
      <c r="Y159" s="179" t="str">
        <f>IF(F159="","",VLOOKUP(F159+1000*$B159,IF($B159=1,$AT$5:$AT$24,$AU$5:$AU$24),1,0))</f>
        <v/>
      </c>
      <c r="Z159" s="179" t="str">
        <f>IF(G159="","",VLOOKUP(G159+1000*$B159,IF($B159=1,$AT$5:$AT$24,$AU$5:$AU$24),1,0))</f>
        <v/>
      </c>
      <c r="AA159" s="179" t="str">
        <f>IF(H159="","",VLOOKUP(H159+1000*$B159,IF($B159=1,$AT$5:$AT$24,$AU$5:$AU$24),1,0))</f>
        <v/>
      </c>
      <c r="AB159" s="179" t="str">
        <f>IF(J159="","",VLOOKUP(E159,$AQ$4:$AS$30,2,0))</f>
        <v/>
      </c>
      <c r="AC159" s="179" t="str">
        <f>IF(J159="","",VLOOKUP(E159,$AQ$4:$AS$30,3,0))</f>
        <v/>
      </c>
      <c r="AD159" s="179" t="str">
        <f>IF(K159="","",VLOOKUP(F159,$AQ$4:$AS$30,2,0))</f>
        <v/>
      </c>
      <c r="AE159" s="179" t="str">
        <f>IF(K159="","",VLOOKUP(F159,$AQ$4:$AS$30,3,0))</f>
        <v/>
      </c>
      <c r="AF159" s="179" t="str">
        <f>IF(L159="","",VLOOKUP(G159,$AQ$4:$AS$30,2,0))</f>
        <v/>
      </c>
      <c r="AG159" s="179" t="str">
        <f>IF(L159="","",VLOOKUP(G159,$AQ$4:$AS$30,3,0))</f>
        <v/>
      </c>
      <c r="AH159" s="179" t="str">
        <f>IF(M159="","",VLOOKUP(H159,$AQ$4:$AS$30,2,0))</f>
        <v/>
      </c>
      <c r="AI159" s="179" t="str">
        <f>IF(M159="","",VLOOKUP(H159,$AQ$4:$AS$30,3,0))</f>
        <v/>
      </c>
      <c r="AK159" s="202">
        <f>IF(ISERROR(SUM(X159:AA159))=TRUE,"×",A159)</f>
        <v>137</v>
      </c>
    </row>
    <row r="160" spans="1:37" ht="20.25" customHeight="1" x14ac:dyDescent="0.15">
      <c r="A160" s="15">
        <v>138</v>
      </c>
      <c r="B160" s="119" t="str">
        <f>IF(基本データ入力!L141="","",基本データ入力!L141)</f>
        <v/>
      </c>
      <c r="C160" s="116" t="str">
        <f>IF('処理用（範囲指定してますさわらないようにお願いします）'!$G139="","",'処理用（範囲指定してますさわらないようにお願いします）'!$G139)</f>
        <v/>
      </c>
      <c r="D160" s="120" t="str">
        <f>IF(基本データ入力!M141="","",基本データ入力!M141)</f>
        <v/>
      </c>
      <c r="E160" s="17"/>
      <c r="F160" s="16"/>
      <c r="G160" s="227"/>
      <c r="H160" s="228"/>
      <c r="I160" s="220"/>
      <c r="J160" s="18"/>
      <c r="K160" s="16"/>
      <c r="L160" s="227"/>
      <c r="M160" s="234"/>
      <c r="N160" s="220"/>
      <c r="O160" s="178"/>
      <c r="P160" s="178"/>
      <c r="Q160" s="178"/>
      <c r="R160" s="3">
        <f t="shared" si="25"/>
        <v>0</v>
      </c>
      <c r="S160" s="3">
        <f t="shared" si="26"/>
        <v>0</v>
      </c>
      <c r="T160" s="3">
        <f t="shared" si="27"/>
        <v>0</v>
      </c>
      <c r="U160" s="3">
        <f t="shared" si="28"/>
        <v>0</v>
      </c>
      <c r="V160" s="179">
        <f t="shared" si="29"/>
        <v>0</v>
      </c>
      <c r="W160" s="179">
        <f t="shared" si="30"/>
        <v>0</v>
      </c>
      <c r="X160" s="179" t="str">
        <f>IF(E160="","",VLOOKUP(E160+1000*$B160,IF($B160=1,$AT$5:$AT$24,$AU$5:$AU$24),1,0))</f>
        <v/>
      </c>
      <c r="Y160" s="179" t="str">
        <f>IF(F160="","",VLOOKUP(F160+1000*$B160,IF($B160=1,$AT$5:$AT$24,$AU$5:$AU$24),1,0))</f>
        <v/>
      </c>
      <c r="Z160" s="179" t="str">
        <f>IF(G160="","",VLOOKUP(G160+1000*$B160,IF($B160=1,$AT$5:$AT$24,$AU$5:$AU$24),1,0))</f>
        <v/>
      </c>
      <c r="AA160" s="179" t="str">
        <f>IF(H160="","",VLOOKUP(H160+1000*$B160,IF($B160=1,$AT$5:$AT$24,$AU$5:$AU$24),1,0))</f>
        <v/>
      </c>
      <c r="AB160" s="179" t="str">
        <f>IF(J160="","",VLOOKUP(E160,$AQ$4:$AS$30,2,0))</f>
        <v/>
      </c>
      <c r="AC160" s="179" t="str">
        <f>IF(J160="","",VLOOKUP(E160,$AQ$4:$AS$30,3,0))</f>
        <v/>
      </c>
      <c r="AD160" s="179" t="str">
        <f>IF(K160="","",VLOOKUP(F160,$AQ$4:$AS$30,2,0))</f>
        <v/>
      </c>
      <c r="AE160" s="179" t="str">
        <f>IF(K160="","",VLOOKUP(F160,$AQ$4:$AS$30,3,0))</f>
        <v/>
      </c>
      <c r="AF160" s="179" t="str">
        <f>IF(L160="","",VLOOKUP(G160,$AQ$4:$AS$30,2,0))</f>
        <v/>
      </c>
      <c r="AG160" s="179" t="str">
        <f>IF(L160="","",VLOOKUP(G160,$AQ$4:$AS$30,3,0))</f>
        <v/>
      </c>
      <c r="AH160" s="179" t="str">
        <f>IF(M160="","",VLOOKUP(H160,$AQ$4:$AS$30,2,0))</f>
        <v/>
      </c>
      <c r="AI160" s="179" t="str">
        <f>IF(M160="","",VLOOKUP(H160,$AQ$4:$AS$30,3,0))</f>
        <v/>
      </c>
      <c r="AK160" s="202">
        <f>IF(ISERROR(SUM(X160:AA160))=TRUE,"×",A160)</f>
        <v>138</v>
      </c>
    </row>
    <row r="161" spans="1:37" ht="20.25" customHeight="1" x14ac:dyDescent="0.15">
      <c r="A161" s="15">
        <v>139</v>
      </c>
      <c r="B161" s="119" t="str">
        <f>IF(基本データ入力!L142="","",基本データ入力!L142)</f>
        <v/>
      </c>
      <c r="C161" s="116" t="str">
        <f>IF('処理用（範囲指定してますさわらないようにお願いします）'!$G140="","",'処理用（範囲指定してますさわらないようにお願いします）'!$G140)</f>
        <v/>
      </c>
      <c r="D161" s="120" t="str">
        <f>IF(基本データ入力!M142="","",基本データ入力!M142)</f>
        <v/>
      </c>
      <c r="E161" s="17"/>
      <c r="F161" s="16"/>
      <c r="G161" s="227"/>
      <c r="H161" s="228"/>
      <c r="I161" s="220"/>
      <c r="J161" s="18"/>
      <c r="K161" s="16"/>
      <c r="L161" s="227"/>
      <c r="M161" s="234"/>
      <c r="N161" s="220"/>
      <c r="O161" s="178"/>
      <c r="P161" s="178"/>
      <c r="Q161" s="178"/>
      <c r="R161" s="3">
        <f t="shared" si="25"/>
        <v>0</v>
      </c>
      <c r="S161" s="3">
        <f t="shared" si="26"/>
        <v>0</v>
      </c>
      <c r="T161" s="3">
        <f t="shared" si="27"/>
        <v>0</v>
      </c>
      <c r="U161" s="3">
        <f t="shared" si="28"/>
        <v>0</v>
      </c>
      <c r="V161" s="179">
        <f t="shared" si="29"/>
        <v>0</v>
      </c>
      <c r="W161" s="179">
        <f t="shared" si="30"/>
        <v>0</v>
      </c>
      <c r="X161" s="179" t="str">
        <f>IF(E161="","",VLOOKUP(E161+1000*$B161,IF($B161=1,$AT$5:$AT$24,$AU$5:$AU$24),1,0))</f>
        <v/>
      </c>
      <c r="Y161" s="179" t="str">
        <f>IF(F161="","",VLOOKUP(F161+1000*$B161,IF($B161=1,$AT$5:$AT$24,$AU$5:$AU$24),1,0))</f>
        <v/>
      </c>
      <c r="Z161" s="179" t="str">
        <f>IF(G161="","",VLOOKUP(G161+1000*$B161,IF($B161=1,$AT$5:$AT$24,$AU$5:$AU$24),1,0))</f>
        <v/>
      </c>
      <c r="AA161" s="179" t="str">
        <f>IF(H161="","",VLOOKUP(H161+1000*$B161,IF($B161=1,$AT$5:$AT$24,$AU$5:$AU$24),1,0))</f>
        <v/>
      </c>
      <c r="AB161" s="179" t="str">
        <f>IF(J161="","",VLOOKUP(E161,$AQ$4:$AS$30,2,0))</f>
        <v/>
      </c>
      <c r="AC161" s="179" t="str">
        <f>IF(J161="","",VLOOKUP(E161,$AQ$4:$AS$30,3,0))</f>
        <v/>
      </c>
      <c r="AD161" s="179" t="str">
        <f>IF(K161="","",VLOOKUP(F161,$AQ$4:$AS$30,2,0))</f>
        <v/>
      </c>
      <c r="AE161" s="179" t="str">
        <f>IF(K161="","",VLOOKUP(F161,$AQ$4:$AS$30,3,0))</f>
        <v/>
      </c>
      <c r="AF161" s="179" t="str">
        <f>IF(L161="","",VLOOKUP(G161,$AQ$4:$AS$30,2,0))</f>
        <v/>
      </c>
      <c r="AG161" s="179" t="str">
        <f>IF(L161="","",VLOOKUP(G161,$AQ$4:$AS$30,3,0))</f>
        <v/>
      </c>
      <c r="AH161" s="179" t="str">
        <f>IF(M161="","",VLOOKUP(H161,$AQ$4:$AS$30,2,0))</f>
        <v/>
      </c>
      <c r="AI161" s="179" t="str">
        <f>IF(M161="","",VLOOKUP(H161,$AQ$4:$AS$30,3,0))</f>
        <v/>
      </c>
      <c r="AK161" s="202">
        <f>IF(ISERROR(SUM(X161:AA161))=TRUE,"×",A161)</f>
        <v>139</v>
      </c>
    </row>
    <row r="162" spans="1:37" ht="20.25" customHeight="1" x14ac:dyDescent="0.15">
      <c r="A162" s="15">
        <v>140</v>
      </c>
      <c r="B162" s="119" t="str">
        <f>IF(基本データ入力!L143="","",基本データ入力!L143)</f>
        <v/>
      </c>
      <c r="C162" s="116" t="str">
        <f>IF('処理用（範囲指定してますさわらないようにお願いします）'!$G141="","",'処理用（範囲指定してますさわらないようにお願いします）'!$G141)</f>
        <v/>
      </c>
      <c r="D162" s="120" t="str">
        <f>IF(基本データ入力!M143="","",基本データ入力!M143)</f>
        <v/>
      </c>
      <c r="E162" s="17"/>
      <c r="F162" s="16"/>
      <c r="G162" s="227"/>
      <c r="H162" s="228"/>
      <c r="I162" s="220"/>
      <c r="J162" s="18"/>
      <c r="K162" s="16"/>
      <c r="L162" s="227"/>
      <c r="M162" s="234"/>
      <c r="N162" s="220"/>
      <c r="O162" s="178"/>
      <c r="P162" s="178"/>
      <c r="Q162" s="178"/>
      <c r="R162" s="3">
        <f t="shared" si="25"/>
        <v>0</v>
      </c>
      <c r="S162" s="3">
        <f t="shared" si="26"/>
        <v>0</v>
      </c>
      <c r="T162" s="3">
        <f t="shared" si="27"/>
        <v>0</v>
      </c>
      <c r="U162" s="3">
        <f t="shared" si="28"/>
        <v>0</v>
      </c>
      <c r="V162" s="179">
        <f t="shared" si="29"/>
        <v>0</v>
      </c>
      <c r="W162" s="179">
        <f t="shared" si="30"/>
        <v>0</v>
      </c>
      <c r="X162" s="179" t="str">
        <f>IF(E162="","",VLOOKUP(E162+1000*$B162,IF($B162=1,$AT$5:$AT$24,$AU$5:$AU$24),1,0))</f>
        <v/>
      </c>
      <c r="Y162" s="179" t="str">
        <f>IF(F162="","",VLOOKUP(F162+1000*$B162,IF($B162=1,$AT$5:$AT$24,$AU$5:$AU$24),1,0))</f>
        <v/>
      </c>
      <c r="Z162" s="179" t="str">
        <f>IF(G162="","",VLOOKUP(G162+1000*$B162,IF($B162=1,$AT$5:$AT$24,$AU$5:$AU$24),1,0))</f>
        <v/>
      </c>
      <c r="AA162" s="179" t="str">
        <f>IF(H162="","",VLOOKUP(H162+1000*$B162,IF($B162=1,$AT$5:$AT$24,$AU$5:$AU$24),1,0))</f>
        <v/>
      </c>
      <c r="AB162" s="179" t="str">
        <f>IF(J162="","",VLOOKUP(E162,$AQ$4:$AS$30,2,0))</f>
        <v/>
      </c>
      <c r="AC162" s="179" t="str">
        <f>IF(J162="","",VLOOKUP(E162,$AQ$4:$AS$30,3,0))</f>
        <v/>
      </c>
      <c r="AD162" s="179" t="str">
        <f>IF(K162="","",VLOOKUP(F162,$AQ$4:$AS$30,2,0))</f>
        <v/>
      </c>
      <c r="AE162" s="179" t="str">
        <f>IF(K162="","",VLOOKUP(F162,$AQ$4:$AS$30,3,0))</f>
        <v/>
      </c>
      <c r="AF162" s="179" t="str">
        <f>IF(L162="","",VLOOKUP(G162,$AQ$4:$AS$30,2,0))</f>
        <v/>
      </c>
      <c r="AG162" s="179" t="str">
        <f>IF(L162="","",VLOOKUP(G162,$AQ$4:$AS$30,3,0))</f>
        <v/>
      </c>
      <c r="AH162" s="179" t="str">
        <f>IF(M162="","",VLOOKUP(H162,$AQ$4:$AS$30,2,0))</f>
        <v/>
      </c>
      <c r="AI162" s="179" t="str">
        <f>IF(M162="","",VLOOKUP(H162,$AQ$4:$AS$30,3,0))</f>
        <v/>
      </c>
      <c r="AK162" s="202">
        <f>IF(ISERROR(SUM(X162:AA162))=TRUE,"×",A162)</f>
        <v>140</v>
      </c>
    </row>
    <row r="163" spans="1:37" ht="20.25" customHeight="1" x14ac:dyDescent="0.15">
      <c r="A163" s="15">
        <v>141</v>
      </c>
      <c r="B163" s="119" t="str">
        <f>IF(基本データ入力!L144="","",基本データ入力!L144)</f>
        <v/>
      </c>
      <c r="C163" s="116" t="str">
        <f>IF('処理用（範囲指定してますさわらないようにお願いします）'!$G142="","",'処理用（範囲指定してますさわらないようにお願いします）'!$G142)</f>
        <v/>
      </c>
      <c r="D163" s="120" t="str">
        <f>IF(基本データ入力!M144="","",基本データ入力!M144)</f>
        <v/>
      </c>
      <c r="E163" s="17"/>
      <c r="F163" s="16"/>
      <c r="G163" s="227"/>
      <c r="H163" s="228"/>
      <c r="I163" s="220"/>
      <c r="J163" s="18"/>
      <c r="K163" s="16"/>
      <c r="L163" s="227"/>
      <c r="M163" s="234"/>
      <c r="N163" s="220"/>
      <c r="O163" s="178"/>
      <c r="P163" s="178"/>
      <c r="Q163" s="178"/>
      <c r="R163" s="3">
        <f t="shared" si="25"/>
        <v>0</v>
      </c>
      <c r="S163" s="3">
        <f t="shared" si="26"/>
        <v>0</v>
      </c>
      <c r="T163" s="3">
        <f t="shared" si="27"/>
        <v>0</v>
      </c>
      <c r="U163" s="3">
        <f t="shared" si="28"/>
        <v>0</v>
      </c>
      <c r="V163" s="179">
        <f t="shared" si="29"/>
        <v>0</v>
      </c>
      <c r="W163" s="179">
        <f t="shared" si="30"/>
        <v>0</v>
      </c>
      <c r="X163" s="179" t="str">
        <f>IF(E163="","",VLOOKUP(E163+1000*$B163,IF($B163=1,$AT$5:$AT$24,$AU$5:$AU$24),1,0))</f>
        <v/>
      </c>
      <c r="Y163" s="179" t="str">
        <f>IF(F163="","",VLOOKUP(F163+1000*$B163,IF($B163=1,$AT$5:$AT$24,$AU$5:$AU$24),1,0))</f>
        <v/>
      </c>
      <c r="Z163" s="179" t="str">
        <f>IF(G163="","",VLOOKUP(G163+1000*$B163,IF($B163=1,$AT$5:$AT$24,$AU$5:$AU$24),1,0))</f>
        <v/>
      </c>
      <c r="AA163" s="179" t="str">
        <f>IF(H163="","",VLOOKUP(H163+1000*$B163,IF($B163=1,$AT$5:$AT$24,$AU$5:$AU$24),1,0))</f>
        <v/>
      </c>
      <c r="AB163" s="179" t="str">
        <f>IF(J163="","",VLOOKUP(E163,$AQ$4:$AS$30,2,0))</f>
        <v/>
      </c>
      <c r="AC163" s="179" t="str">
        <f>IF(J163="","",VLOOKUP(E163,$AQ$4:$AS$30,3,0))</f>
        <v/>
      </c>
      <c r="AD163" s="179" t="str">
        <f>IF(K163="","",VLOOKUP(F163,$AQ$4:$AS$30,2,0))</f>
        <v/>
      </c>
      <c r="AE163" s="179" t="str">
        <f>IF(K163="","",VLOOKUP(F163,$AQ$4:$AS$30,3,0))</f>
        <v/>
      </c>
      <c r="AF163" s="179" t="str">
        <f>IF(L163="","",VLOOKUP(G163,$AQ$4:$AS$30,2,0))</f>
        <v/>
      </c>
      <c r="AG163" s="179" t="str">
        <f>IF(L163="","",VLOOKUP(G163,$AQ$4:$AS$30,3,0))</f>
        <v/>
      </c>
      <c r="AH163" s="179" t="str">
        <f>IF(M163="","",VLOOKUP(H163,$AQ$4:$AS$30,2,0))</f>
        <v/>
      </c>
      <c r="AI163" s="179" t="str">
        <f>IF(M163="","",VLOOKUP(H163,$AQ$4:$AS$30,3,0))</f>
        <v/>
      </c>
      <c r="AK163" s="202">
        <f>IF(ISERROR(SUM(X163:AA163))=TRUE,"×",A163)</f>
        <v>141</v>
      </c>
    </row>
    <row r="164" spans="1:37" ht="20.25" customHeight="1" x14ac:dyDescent="0.15">
      <c r="A164" s="15">
        <v>142</v>
      </c>
      <c r="B164" s="119" t="str">
        <f>IF(基本データ入力!L145="","",基本データ入力!L145)</f>
        <v/>
      </c>
      <c r="C164" s="116" t="str">
        <f>IF('処理用（範囲指定してますさわらないようにお願いします）'!$G143="","",'処理用（範囲指定してますさわらないようにお願いします）'!$G143)</f>
        <v/>
      </c>
      <c r="D164" s="120" t="str">
        <f>IF(基本データ入力!M145="","",基本データ入力!M145)</f>
        <v/>
      </c>
      <c r="E164" s="17"/>
      <c r="F164" s="16"/>
      <c r="G164" s="227"/>
      <c r="H164" s="228"/>
      <c r="I164" s="220"/>
      <c r="J164" s="18"/>
      <c r="K164" s="16"/>
      <c r="L164" s="227"/>
      <c r="M164" s="234"/>
      <c r="N164" s="220"/>
      <c r="O164" s="178"/>
      <c r="P164" s="178"/>
      <c r="Q164" s="178"/>
      <c r="R164" s="3">
        <f t="shared" si="25"/>
        <v>0</v>
      </c>
      <c r="S164" s="3">
        <f t="shared" si="26"/>
        <v>0</v>
      </c>
      <c r="T164" s="3">
        <f t="shared" si="27"/>
        <v>0</v>
      </c>
      <c r="U164" s="3">
        <f t="shared" si="28"/>
        <v>0</v>
      </c>
      <c r="V164" s="179">
        <f t="shared" si="29"/>
        <v>0</v>
      </c>
      <c r="W164" s="179">
        <f t="shared" si="30"/>
        <v>0</v>
      </c>
      <c r="X164" s="179" t="str">
        <f>IF(E164="","",VLOOKUP(E164+1000*$B164,IF($B164=1,$AT$5:$AT$24,$AU$5:$AU$24),1,0))</f>
        <v/>
      </c>
      <c r="Y164" s="179" t="str">
        <f>IF(F164="","",VLOOKUP(F164+1000*$B164,IF($B164=1,$AT$5:$AT$24,$AU$5:$AU$24),1,0))</f>
        <v/>
      </c>
      <c r="Z164" s="179" t="str">
        <f>IF(G164="","",VLOOKUP(G164+1000*$B164,IF($B164=1,$AT$5:$AT$24,$AU$5:$AU$24),1,0))</f>
        <v/>
      </c>
      <c r="AA164" s="179" t="str">
        <f>IF(H164="","",VLOOKUP(H164+1000*$B164,IF($B164=1,$AT$5:$AT$24,$AU$5:$AU$24),1,0))</f>
        <v/>
      </c>
      <c r="AB164" s="179" t="str">
        <f>IF(J164="","",VLOOKUP(E164,$AQ$4:$AS$30,2,0))</f>
        <v/>
      </c>
      <c r="AC164" s="179" t="str">
        <f>IF(J164="","",VLOOKUP(E164,$AQ$4:$AS$30,3,0))</f>
        <v/>
      </c>
      <c r="AD164" s="179" t="str">
        <f>IF(K164="","",VLOOKUP(F164,$AQ$4:$AS$30,2,0))</f>
        <v/>
      </c>
      <c r="AE164" s="179" t="str">
        <f>IF(K164="","",VLOOKUP(F164,$AQ$4:$AS$30,3,0))</f>
        <v/>
      </c>
      <c r="AF164" s="179" t="str">
        <f>IF(L164="","",VLOOKUP(G164,$AQ$4:$AS$30,2,0))</f>
        <v/>
      </c>
      <c r="AG164" s="179" t="str">
        <f>IF(L164="","",VLOOKUP(G164,$AQ$4:$AS$30,3,0))</f>
        <v/>
      </c>
      <c r="AH164" s="179" t="str">
        <f>IF(M164="","",VLOOKUP(H164,$AQ$4:$AS$30,2,0))</f>
        <v/>
      </c>
      <c r="AI164" s="179" t="str">
        <f>IF(M164="","",VLOOKUP(H164,$AQ$4:$AS$30,3,0))</f>
        <v/>
      </c>
      <c r="AK164" s="202">
        <f>IF(ISERROR(SUM(X164:AA164))=TRUE,"×",A164)</f>
        <v>142</v>
      </c>
    </row>
    <row r="165" spans="1:37" ht="20.25" customHeight="1" x14ac:dyDescent="0.15">
      <c r="A165" s="15">
        <v>143</v>
      </c>
      <c r="B165" s="119" t="str">
        <f>IF(基本データ入力!L146="","",基本データ入力!L146)</f>
        <v/>
      </c>
      <c r="C165" s="116" t="str">
        <f>IF('処理用（範囲指定してますさわらないようにお願いします）'!$G144="","",'処理用（範囲指定してますさわらないようにお願いします）'!$G144)</f>
        <v/>
      </c>
      <c r="D165" s="120" t="str">
        <f>IF(基本データ入力!M146="","",基本データ入力!M146)</f>
        <v/>
      </c>
      <c r="E165" s="17"/>
      <c r="F165" s="16"/>
      <c r="G165" s="227"/>
      <c r="H165" s="228"/>
      <c r="I165" s="220"/>
      <c r="J165" s="18"/>
      <c r="K165" s="16"/>
      <c r="L165" s="227"/>
      <c r="M165" s="234"/>
      <c r="N165" s="220"/>
      <c r="O165" s="178"/>
      <c r="P165" s="178"/>
      <c r="Q165" s="178"/>
      <c r="R165" s="3">
        <f t="shared" si="25"/>
        <v>0</v>
      </c>
      <c r="S165" s="3">
        <f t="shared" si="26"/>
        <v>0</v>
      </c>
      <c r="T165" s="3">
        <f t="shared" si="27"/>
        <v>0</v>
      </c>
      <c r="U165" s="3">
        <f t="shared" si="28"/>
        <v>0</v>
      </c>
      <c r="V165" s="179">
        <f t="shared" si="29"/>
        <v>0</v>
      </c>
      <c r="W165" s="179">
        <f t="shared" si="30"/>
        <v>0</v>
      </c>
      <c r="X165" s="179" t="str">
        <f>IF(E165="","",VLOOKUP(E165+1000*$B165,IF($B165=1,$AT$5:$AT$24,$AU$5:$AU$24),1,0))</f>
        <v/>
      </c>
      <c r="Y165" s="179" t="str">
        <f>IF(F165="","",VLOOKUP(F165+1000*$B165,IF($B165=1,$AT$5:$AT$24,$AU$5:$AU$24),1,0))</f>
        <v/>
      </c>
      <c r="Z165" s="179" t="str">
        <f>IF(G165="","",VLOOKUP(G165+1000*$B165,IF($B165=1,$AT$5:$AT$24,$AU$5:$AU$24),1,0))</f>
        <v/>
      </c>
      <c r="AA165" s="179" t="str">
        <f>IF(H165="","",VLOOKUP(H165+1000*$B165,IF($B165=1,$AT$5:$AT$24,$AU$5:$AU$24),1,0))</f>
        <v/>
      </c>
      <c r="AB165" s="179" t="str">
        <f>IF(J165="","",VLOOKUP(E165,$AQ$4:$AS$30,2,0))</f>
        <v/>
      </c>
      <c r="AC165" s="179" t="str">
        <f>IF(J165="","",VLOOKUP(E165,$AQ$4:$AS$30,3,0))</f>
        <v/>
      </c>
      <c r="AD165" s="179" t="str">
        <f>IF(K165="","",VLOOKUP(F165,$AQ$4:$AS$30,2,0))</f>
        <v/>
      </c>
      <c r="AE165" s="179" t="str">
        <f>IF(K165="","",VLOOKUP(F165,$AQ$4:$AS$30,3,0))</f>
        <v/>
      </c>
      <c r="AF165" s="179" t="str">
        <f>IF(L165="","",VLOOKUP(G165,$AQ$4:$AS$30,2,0))</f>
        <v/>
      </c>
      <c r="AG165" s="179" t="str">
        <f>IF(L165="","",VLOOKUP(G165,$AQ$4:$AS$30,3,0))</f>
        <v/>
      </c>
      <c r="AH165" s="179" t="str">
        <f>IF(M165="","",VLOOKUP(H165,$AQ$4:$AS$30,2,0))</f>
        <v/>
      </c>
      <c r="AI165" s="179" t="str">
        <f>IF(M165="","",VLOOKUP(H165,$AQ$4:$AS$30,3,0))</f>
        <v/>
      </c>
      <c r="AK165" s="202">
        <f>IF(ISERROR(SUM(X165:AA165))=TRUE,"×",A165)</f>
        <v>143</v>
      </c>
    </row>
    <row r="166" spans="1:37" ht="20.25" customHeight="1" x14ac:dyDescent="0.15">
      <c r="A166" s="15">
        <v>144</v>
      </c>
      <c r="B166" s="119" t="str">
        <f>IF(基本データ入力!L147="","",基本データ入力!L147)</f>
        <v/>
      </c>
      <c r="C166" s="116" t="str">
        <f>IF('処理用（範囲指定してますさわらないようにお願いします）'!$G145="","",'処理用（範囲指定してますさわらないようにお願いします）'!$G145)</f>
        <v/>
      </c>
      <c r="D166" s="120" t="str">
        <f>IF(基本データ入力!M147="","",基本データ入力!M147)</f>
        <v/>
      </c>
      <c r="E166" s="17"/>
      <c r="F166" s="16"/>
      <c r="G166" s="227"/>
      <c r="H166" s="228"/>
      <c r="I166" s="220"/>
      <c r="J166" s="18"/>
      <c r="K166" s="16"/>
      <c r="L166" s="227"/>
      <c r="M166" s="234"/>
      <c r="N166" s="220"/>
      <c r="O166" s="178"/>
      <c r="P166" s="178"/>
      <c r="Q166" s="178"/>
      <c r="R166" s="3">
        <f t="shared" si="25"/>
        <v>0</v>
      </c>
      <c r="S166" s="3">
        <f t="shared" si="26"/>
        <v>0</v>
      </c>
      <c r="T166" s="3">
        <f t="shared" si="27"/>
        <v>0</v>
      </c>
      <c r="U166" s="3">
        <f t="shared" si="28"/>
        <v>0</v>
      </c>
      <c r="V166" s="179">
        <f t="shared" si="29"/>
        <v>0</v>
      </c>
      <c r="W166" s="179">
        <f t="shared" si="30"/>
        <v>0</v>
      </c>
      <c r="X166" s="179" t="str">
        <f>IF(E166="","",VLOOKUP(E166+1000*$B166,IF($B166=1,$AT$5:$AT$24,$AU$5:$AU$24),1,0))</f>
        <v/>
      </c>
      <c r="Y166" s="179" t="str">
        <f>IF(F166="","",VLOOKUP(F166+1000*$B166,IF($B166=1,$AT$5:$AT$24,$AU$5:$AU$24),1,0))</f>
        <v/>
      </c>
      <c r="Z166" s="179" t="str">
        <f>IF(G166="","",VLOOKUP(G166+1000*$B166,IF($B166=1,$AT$5:$AT$24,$AU$5:$AU$24),1,0))</f>
        <v/>
      </c>
      <c r="AA166" s="179" t="str">
        <f>IF(H166="","",VLOOKUP(H166+1000*$B166,IF($B166=1,$AT$5:$AT$24,$AU$5:$AU$24),1,0))</f>
        <v/>
      </c>
      <c r="AB166" s="179" t="str">
        <f>IF(J166="","",VLOOKUP(E166,$AQ$4:$AS$30,2,0))</f>
        <v/>
      </c>
      <c r="AC166" s="179" t="str">
        <f>IF(J166="","",VLOOKUP(E166,$AQ$4:$AS$30,3,0))</f>
        <v/>
      </c>
      <c r="AD166" s="179" t="str">
        <f>IF(K166="","",VLOOKUP(F166,$AQ$4:$AS$30,2,0))</f>
        <v/>
      </c>
      <c r="AE166" s="179" t="str">
        <f>IF(K166="","",VLOOKUP(F166,$AQ$4:$AS$30,3,0))</f>
        <v/>
      </c>
      <c r="AF166" s="179" t="str">
        <f>IF(L166="","",VLOOKUP(G166,$AQ$4:$AS$30,2,0))</f>
        <v/>
      </c>
      <c r="AG166" s="179" t="str">
        <f>IF(L166="","",VLOOKUP(G166,$AQ$4:$AS$30,3,0))</f>
        <v/>
      </c>
      <c r="AH166" s="179" t="str">
        <f>IF(M166="","",VLOOKUP(H166,$AQ$4:$AS$30,2,0))</f>
        <v/>
      </c>
      <c r="AI166" s="179" t="str">
        <f>IF(M166="","",VLOOKUP(H166,$AQ$4:$AS$30,3,0))</f>
        <v/>
      </c>
      <c r="AK166" s="202">
        <f>IF(ISERROR(SUM(X166:AA166))=TRUE,"×",A166)</f>
        <v>144</v>
      </c>
    </row>
    <row r="167" spans="1:37" ht="20.25" customHeight="1" x14ac:dyDescent="0.15">
      <c r="A167" s="15">
        <v>145</v>
      </c>
      <c r="B167" s="119" t="str">
        <f>IF(基本データ入力!L148="","",基本データ入力!L148)</f>
        <v/>
      </c>
      <c r="C167" s="116" t="str">
        <f>IF('処理用（範囲指定してますさわらないようにお願いします）'!$G146="","",'処理用（範囲指定してますさわらないようにお願いします）'!$G146)</f>
        <v/>
      </c>
      <c r="D167" s="120" t="str">
        <f>IF(基本データ入力!M148="","",基本データ入力!M148)</f>
        <v/>
      </c>
      <c r="E167" s="17"/>
      <c r="F167" s="16"/>
      <c r="G167" s="227"/>
      <c r="H167" s="228"/>
      <c r="I167" s="220"/>
      <c r="J167" s="18"/>
      <c r="K167" s="16"/>
      <c r="L167" s="227"/>
      <c r="M167" s="234"/>
      <c r="N167" s="220"/>
      <c r="O167" s="178"/>
      <c r="P167" s="178"/>
      <c r="Q167" s="178"/>
      <c r="R167" s="3">
        <f t="shared" si="25"/>
        <v>0</v>
      </c>
      <c r="S167" s="3">
        <f t="shared" si="26"/>
        <v>0</v>
      </c>
      <c r="T167" s="3">
        <f t="shared" si="27"/>
        <v>0</v>
      </c>
      <c r="U167" s="3">
        <f t="shared" si="28"/>
        <v>0</v>
      </c>
      <c r="V167" s="179">
        <f t="shared" si="29"/>
        <v>0</v>
      </c>
      <c r="W167" s="179">
        <f t="shared" si="30"/>
        <v>0</v>
      </c>
      <c r="X167" s="179" t="str">
        <f>IF(E167="","",VLOOKUP(E167+1000*$B167,IF($B167=1,$AT$5:$AT$24,$AU$5:$AU$24),1,0))</f>
        <v/>
      </c>
      <c r="Y167" s="179" t="str">
        <f>IF(F167="","",VLOOKUP(F167+1000*$B167,IF($B167=1,$AT$5:$AT$24,$AU$5:$AU$24),1,0))</f>
        <v/>
      </c>
      <c r="Z167" s="179" t="str">
        <f>IF(G167="","",VLOOKUP(G167+1000*$B167,IF($B167=1,$AT$5:$AT$24,$AU$5:$AU$24),1,0))</f>
        <v/>
      </c>
      <c r="AA167" s="179" t="str">
        <f>IF(H167="","",VLOOKUP(H167+1000*$B167,IF($B167=1,$AT$5:$AT$24,$AU$5:$AU$24),1,0))</f>
        <v/>
      </c>
      <c r="AB167" s="179" t="str">
        <f>IF(J167="","",VLOOKUP(E167,$AQ$4:$AS$30,2,0))</f>
        <v/>
      </c>
      <c r="AC167" s="179" t="str">
        <f>IF(J167="","",VLOOKUP(E167,$AQ$4:$AS$30,3,0))</f>
        <v/>
      </c>
      <c r="AD167" s="179" t="str">
        <f>IF(K167="","",VLOOKUP(F167,$AQ$4:$AS$30,2,0))</f>
        <v/>
      </c>
      <c r="AE167" s="179" t="str">
        <f>IF(K167="","",VLOOKUP(F167,$AQ$4:$AS$30,3,0))</f>
        <v/>
      </c>
      <c r="AF167" s="179" t="str">
        <f>IF(L167="","",VLOOKUP(G167,$AQ$4:$AS$30,2,0))</f>
        <v/>
      </c>
      <c r="AG167" s="179" t="str">
        <f>IF(L167="","",VLOOKUP(G167,$AQ$4:$AS$30,3,0))</f>
        <v/>
      </c>
      <c r="AH167" s="179" t="str">
        <f>IF(M167="","",VLOOKUP(H167,$AQ$4:$AS$30,2,0))</f>
        <v/>
      </c>
      <c r="AI167" s="179" t="str">
        <f>IF(M167="","",VLOOKUP(H167,$AQ$4:$AS$30,3,0))</f>
        <v/>
      </c>
      <c r="AK167" s="202">
        <f>IF(ISERROR(SUM(X167:AA167))=TRUE,"×",A167)</f>
        <v>145</v>
      </c>
    </row>
    <row r="168" spans="1:37" ht="20.25" customHeight="1" x14ac:dyDescent="0.15">
      <c r="A168" s="15">
        <v>146</v>
      </c>
      <c r="B168" s="119" t="str">
        <f>IF(基本データ入力!L149="","",基本データ入力!L149)</f>
        <v/>
      </c>
      <c r="C168" s="116" t="str">
        <f>IF('処理用（範囲指定してますさわらないようにお願いします）'!$G147="","",'処理用（範囲指定してますさわらないようにお願いします）'!$G147)</f>
        <v/>
      </c>
      <c r="D168" s="120" t="str">
        <f>IF(基本データ入力!M149="","",基本データ入力!M149)</f>
        <v/>
      </c>
      <c r="E168" s="17"/>
      <c r="F168" s="16"/>
      <c r="G168" s="227"/>
      <c r="H168" s="228"/>
      <c r="I168" s="220"/>
      <c r="J168" s="18"/>
      <c r="K168" s="16"/>
      <c r="L168" s="227"/>
      <c r="M168" s="234"/>
      <c r="N168" s="220"/>
      <c r="O168" s="178"/>
      <c r="P168" s="178"/>
      <c r="Q168" s="178"/>
      <c r="R168" s="3">
        <f t="shared" si="25"/>
        <v>0</v>
      </c>
      <c r="S168" s="3">
        <f t="shared" si="26"/>
        <v>0</v>
      </c>
      <c r="T168" s="3">
        <f t="shared" si="27"/>
        <v>0</v>
      </c>
      <c r="U168" s="3">
        <f t="shared" si="28"/>
        <v>0</v>
      </c>
      <c r="V168" s="179">
        <f t="shared" si="29"/>
        <v>0</v>
      </c>
      <c r="W168" s="179">
        <f t="shared" si="30"/>
        <v>0</v>
      </c>
      <c r="X168" s="179" t="str">
        <f>IF(E168="","",VLOOKUP(E168+1000*$B168,IF($B168=1,$AT$5:$AT$24,$AU$5:$AU$24),1,0))</f>
        <v/>
      </c>
      <c r="Y168" s="179" t="str">
        <f>IF(F168="","",VLOOKUP(F168+1000*$B168,IF($B168=1,$AT$5:$AT$24,$AU$5:$AU$24),1,0))</f>
        <v/>
      </c>
      <c r="Z168" s="179" t="str">
        <f>IF(G168="","",VLOOKUP(G168+1000*$B168,IF($B168=1,$AT$5:$AT$24,$AU$5:$AU$24),1,0))</f>
        <v/>
      </c>
      <c r="AA168" s="179" t="str">
        <f>IF(H168="","",VLOOKUP(H168+1000*$B168,IF($B168=1,$AT$5:$AT$24,$AU$5:$AU$24),1,0))</f>
        <v/>
      </c>
      <c r="AB168" s="179" t="str">
        <f>IF(J168="","",VLOOKUP(E168,$AQ$4:$AS$30,2,0))</f>
        <v/>
      </c>
      <c r="AC168" s="179" t="str">
        <f>IF(J168="","",VLOOKUP(E168,$AQ$4:$AS$30,3,0))</f>
        <v/>
      </c>
      <c r="AD168" s="179" t="str">
        <f>IF(K168="","",VLOOKUP(F168,$AQ$4:$AS$30,2,0))</f>
        <v/>
      </c>
      <c r="AE168" s="179" t="str">
        <f>IF(K168="","",VLOOKUP(F168,$AQ$4:$AS$30,3,0))</f>
        <v/>
      </c>
      <c r="AF168" s="179" t="str">
        <f>IF(L168="","",VLOOKUP(G168,$AQ$4:$AS$30,2,0))</f>
        <v/>
      </c>
      <c r="AG168" s="179" t="str">
        <f>IF(L168="","",VLOOKUP(G168,$AQ$4:$AS$30,3,0))</f>
        <v/>
      </c>
      <c r="AH168" s="179" t="str">
        <f>IF(M168="","",VLOOKUP(H168,$AQ$4:$AS$30,2,0))</f>
        <v/>
      </c>
      <c r="AI168" s="179" t="str">
        <f>IF(M168="","",VLOOKUP(H168,$AQ$4:$AS$30,3,0))</f>
        <v/>
      </c>
      <c r="AK168" s="202">
        <f>IF(ISERROR(SUM(X168:AA168))=TRUE,"×",A168)</f>
        <v>146</v>
      </c>
    </row>
    <row r="169" spans="1:37" ht="20.25" customHeight="1" x14ac:dyDescent="0.15">
      <c r="A169" s="15">
        <v>147</v>
      </c>
      <c r="B169" s="119" t="str">
        <f>IF(基本データ入力!L150="","",基本データ入力!L150)</f>
        <v/>
      </c>
      <c r="C169" s="116" t="str">
        <f>IF('処理用（範囲指定してますさわらないようにお願いします）'!$G148="","",'処理用（範囲指定してますさわらないようにお願いします）'!$G148)</f>
        <v/>
      </c>
      <c r="D169" s="120" t="str">
        <f>IF(基本データ入力!M150="","",基本データ入力!M150)</f>
        <v/>
      </c>
      <c r="E169" s="17"/>
      <c r="F169" s="16"/>
      <c r="G169" s="227"/>
      <c r="H169" s="228"/>
      <c r="I169" s="220"/>
      <c r="J169" s="18"/>
      <c r="K169" s="16"/>
      <c r="L169" s="227"/>
      <c r="M169" s="234"/>
      <c r="N169" s="220"/>
      <c r="O169" s="178"/>
      <c r="P169" s="178"/>
      <c r="Q169" s="178"/>
      <c r="R169" s="3">
        <f t="shared" si="25"/>
        <v>0</v>
      </c>
      <c r="S169" s="3">
        <f t="shared" si="26"/>
        <v>0</v>
      </c>
      <c r="T169" s="3">
        <f t="shared" si="27"/>
        <v>0</v>
      </c>
      <c r="U169" s="3">
        <f t="shared" si="28"/>
        <v>0</v>
      </c>
      <c r="V169" s="179">
        <f t="shared" si="29"/>
        <v>0</v>
      </c>
      <c r="W169" s="179">
        <f t="shared" si="30"/>
        <v>0</v>
      </c>
      <c r="X169" s="179" t="str">
        <f>IF(E169="","",VLOOKUP(E169+1000*$B169,IF($B169=1,$AT$5:$AT$24,$AU$5:$AU$24),1,0))</f>
        <v/>
      </c>
      <c r="Y169" s="179" t="str">
        <f>IF(F169="","",VLOOKUP(F169+1000*$B169,IF($B169=1,$AT$5:$AT$24,$AU$5:$AU$24),1,0))</f>
        <v/>
      </c>
      <c r="Z169" s="179" t="str">
        <f>IF(G169="","",VLOOKUP(G169+1000*$B169,IF($B169=1,$AT$5:$AT$24,$AU$5:$AU$24),1,0))</f>
        <v/>
      </c>
      <c r="AA169" s="179" t="str">
        <f>IF(H169="","",VLOOKUP(H169+1000*$B169,IF($B169=1,$AT$5:$AT$24,$AU$5:$AU$24),1,0))</f>
        <v/>
      </c>
      <c r="AB169" s="179" t="str">
        <f>IF(J169="","",VLOOKUP(E169,$AQ$4:$AS$30,2,0))</f>
        <v/>
      </c>
      <c r="AC169" s="179" t="str">
        <f>IF(J169="","",VLOOKUP(E169,$AQ$4:$AS$30,3,0))</f>
        <v/>
      </c>
      <c r="AD169" s="179" t="str">
        <f>IF(K169="","",VLOOKUP(F169,$AQ$4:$AS$30,2,0))</f>
        <v/>
      </c>
      <c r="AE169" s="179" t="str">
        <f>IF(K169="","",VLOOKUP(F169,$AQ$4:$AS$30,3,0))</f>
        <v/>
      </c>
      <c r="AF169" s="179" t="str">
        <f>IF(L169="","",VLOOKUP(G169,$AQ$4:$AS$30,2,0))</f>
        <v/>
      </c>
      <c r="AG169" s="179" t="str">
        <f>IF(L169="","",VLOOKUP(G169,$AQ$4:$AS$30,3,0))</f>
        <v/>
      </c>
      <c r="AH169" s="179" t="str">
        <f>IF(M169="","",VLOOKUP(H169,$AQ$4:$AS$30,2,0))</f>
        <v/>
      </c>
      <c r="AI169" s="179" t="str">
        <f>IF(M169="","",VLOOKUP(H169,$AQ$4:$AS$30,3,0))</f>
        <v/>
      </c>
      <c r="AK169" s="202">
        <f>IF(ISERROR(SUM(X169:AA169))=TRUE,"×",A169)</f>
        <v>147</v>
      </c>
    </row>
    <row r="170" spans="1:37" ht="20.25" customHeight="1" x14ac:dyDescent="0.15">
      <c r="A170" s="15">
        <v>148</v>
      </c>
      <c r="B170" s="119" t="str">
        <f>IF(基本データ入力!L151="","",基本データ入力!L151)</f>
        <v/>
      </c>
      <c r="C170" s="116" t="str">
        <f>IF('処理用（範囲指定してますさわらないようにお願いします）'!$G149="","",'処理用（範囲指定してますさわらないようにお願いします）'!$G149)</f>
        <v/>
      </c>
      <c r="D170" s="120" t="str">
        <f>IF(基本データ入力!M151="","",基本データ入力!M151)</f>
        <v/>
      </c>
      <c r="E170" s="17"/>
      <c r="F170" s="16"/>
      <c r="G170" s="227"/>
      <c r="H170" s="228"/>
      <c r="I170" s="220"/>
      <c r="J170" s="18"/>
      <c r="K170" s="16"/>
      <c r="L170" s="227"/>
      <c r="M170" s="234"/>
      <c r="N170" s="220"/>
      <c r="O170" s="178"/>
      <c r="P170" s="178"/>
      <c r="Q170" s="178"/>
      <c r="R170" s="3">
        <f t="shared" si="25"/>
        <v>0</v>
      </c>
      <c r="S170" s="3">
        <f t="shared" si="26"/>
        <v>0</v>
      </c>
      <c r="T170" s="3">
        <f t="shared" si="27"/>
        <v>0</v>
      </c>
      <c r="U170" s="3">
        <f t="shared" si="28"/>
        <v>0</v>
      </c>
      <c r="V170" s="179">
        <f t="shared" si="29"/>
        <v>0</v>
      </c>
      <c r="W170" s="179">
        <f t="shared" si="30"/>
        <v>0</v>
      </c>
      <c r="X170" s="179" t="str">
        <f>IF(E170="","",VLOOKUP(E170+1000*$B170,IF($B170=1,$AT$5:$AT$24,$AU$5:$AU$24),1,0))</f>
        <v/>
      </c>
      <c r="Y170" s="179" t="str">
        <f>IF(F170="","",VLOOKUP(F170+1000*$B170,IF($B170=1,$AT$5:$AT$24,$AU$5:$AU$24),1,0))</f>
        <v/>
      </c>
      <c r="Z170" s="179" t="str">
        <f>IF(G170="","",VLOOKUP(G170+1000*$B170,IF($B170=1,$AT$5:$AT$24,$AU$5:$AU$24),1,0))</f>
        <v/>
      </c>
      <c r="AA170" s="179" t="str">
        <f>IF(H170="","",VLOOKUP(H170+1000*$B170,IF($B170=1,$AT$5:$AT$24,$AU$5:$AU$24),1,0))</f>
        <v/>
      </c>
      <c r="AB170" s="179" t="str">
        <f>IF(J170="","",VLOOKUP(E170,$AQ$4:$AS$30,2,0))</f>
        <v/>
      </c>
      <c r="AC170" s="179" t="str">
        <f>IF(J170="","",VLOOKUP(E170,$AQ$4:$AS$30,3,0))</f>
        <v/>
      </c>
      <c r="AD170" s="179" t="str">
        <f>IF(K170="","",VLOOKUP(F170,$AQ$4:$AS$30,2,0))</f>
        <v/>
      </c>
      <c r="AE170" s="179" t="str">
        <f>IF(K170="","",VLOOKUP(F170,$AQ$4:$AS$30,3,0))</f>
        <v/>
      </c>
      <c r="AF170" s="179" t="str">
        <f>IF(L170="","",VLOOKUP(G170,$AQ$4:$AS$30,2,0))</f>
        <v/>
      </c>
      <c r="AG170" s="179" t="str">
        <f>IF(L170="","",VLOOKUP(G170,$AQ$4:$AS$30,3,0))</f>
        <v/>
      </c>
      <c r="AH170" s="179" t="str">
        <f>IF(M170="","",VLOOKUP(H170,$AQ$4:$AS$30,2,0))</f>
        <v/>
      </c>
      <c r="AI170" s="179" t="str">
        <f>IF(M170="","",VLOOKUP(H170,$AQ$4:$AS$30,3,0))</f>
        <v/>
      </c>
      <c r="AK170" s="202">
        <f>IF(ISERROR(SUM(X170:AA170))=TRUE,"×",A170)</f>
        <v>148</v>
      </c>
    </row>
    <row r="171" spans="1:37" ht="20.25" customHeight="1" x14ac:dyDescent="0.15">
      <c r="A171" s="15">
        <v>149</v>
      </c>
      <c r="B171" s="119" t="str">
        <f>IF(基本データ入力!L152="","",基本データ入力!L152)</f>
        <v/>
      </c>
      <c r="C171" s="116" t="str">
        <f>IF('処理用（範囲指定してますさわらないようにお願いします）'!$G150="","",'処理用（範囲指定してますさわらないようにお願いします）'!$G150)</f>
        <v/>
      </c>
      <c r="D171" s="120" t="str">
        <f>IF(基本データ入力!M152="","",基本データ入力!M152)</f>
        <v/>
      </c>
      <c r="E171" s="17"/>
      <c r="F171" s="16"/>
      <c r="G171" s="227"/>
      <c r="H171" s="228"/>
      <c r="I171" s="220"/>
      <c r="J171" s="18"/>
      <c r="K171" s="16"/>
      <c r="L171" s="227"/>
      <c r="M171" s="234"/>
      <c r="N171" s="220"/>
      <c r="O171" s="178"/>
      <c r="P171" s="178"/>
      <c r="Q171" s="178"/>
      <c r="R171" s="3">
        <f t="shared" si="25"/>
        <v>0</v>
      </c>
      <c r="S171" s="3">
        <f t="shared" si="26"/>
        <v>0</v>
      </c>
      <c r="T171" s="3">
        <f t="shared" si="27"/>
        <v>0</v>
      </c>
      <c r="U171" s="3">
        <f t="shared" si="28"/>
        <v>0</v>
      </c>
      <c r="V171" s="179">
        <f t="shared" si="29"/>
        <v>0</v>
      </c>
      <c r="W171" s="179">
        <f t="shared" si="30"/>
        <v>0</v>
      </c>
      <c r="X171" s="179" t="str">
        <f>IF(E171="","",VLOOKUP(E171+1000*$B171,IF($B171=1,$AT$5:$AT$24,$AU$5:$AU$24),1,0))</f>
        <v/>
      </c>
      <c r="Y171" s="179" t="str">
        <f>IF(F171="","",VLOOKUP(F171+1000*$B171,IF($B171=1,$AT$5:$AT$24,$AU$5:$AU$24),1,0))</f>
        <v/>
      </c>
      <c r="Z171" s="179" t="str">
        <f>IF(G171="","",VLOOKUP(G171+1000*$B171,IF($B171=1,$AT$5:$AT$24,$AU$5:$AU$24),1,0))</f>
        <v/>
      </c>
      <c r="AA171" s="179" t="str">
        <f>IF(H171="","",VLOOKUP(H171+1000*$B171,IF($B171=1,$AT$5:$AT$24,$AU$5:$AU$24),1,0))</f>
        <v/>
      </c>
      <c r="AB171" s="179" t="str">
        <f>IF(J171="","",VLOOKUP(E171,$AQ$4:$AS$30,2,0))</f>
        <v/>
      </c>
      <c r="AC171" s="179" t="str">
        <f>IF(J171="","",VLOOKUP(E171,$AQ$4:$AS$30,3,0))</f>
        <v/>
      </c>
      <c r="AD171" s="179" t="str">
        <f>IF(K171="","",VLOOKUP(F171,$AQ$4:$AS$30,2,0))</f>
        <v/>
      </c>
      <c r="AE171" s="179" t="str">
        <f>IF(K171="","",VLOOKUP(F171,$AQ$4:$AS$30,3,0))</f>
        <v/>
      </c>
      <c r="AF171" s="179" t="str">
        <f>IF(L171="","",VLOOKUP(G171,$AQ$4:$AS$30,2,0))</f>
        <v/>
      </c>
      <c r="AG171" s="179" t="str">
        <f>IF(L171="","",VLOOKUP(G171,$AQ$4:$AS$30,3,0))</f>
        <v/>
      </c>
      <c r="AH171" s="179" t="str">
        <f>IF(M171="","",VLOOKUP(H171,$AQ$4:$AS$30,2,0))</f>
        <v/>
      </c>
      <c r="AI171" s="179" t="str">
        <f>IF(M171="","",VLOOKUP(H171,$AQ$4:$AS$30,3,0))</f>
        <v/>
      </c>
      <c r="AK171" s="202">
        <f>IF(ISERROR(SUM(X171:AA171))=TRUE,"×",A171)</f>
        <v>149</v>
      </c>
    </row>
    <row r="172" spans="1:37" ht="20.25" customHeight="1" thickBot="1" x14ac:dyDescent="0.2">
      <c r="A172" s="15">
        <v>150</v>
      </c>
      <c r="B172" s="121" t="str">
        <f>IF(基本データ入力!L153="","",基本データ入力!L153)</f>
        <v/>
      </c>
      <c r="C172" s="117" t="str">
        <f>IF('処理用（範囲指定してますさわらないようにお願いします）'!$G151="","",'処理用（範囲指定してますさわらないようにお願いします）'!$G151)</f>
        <v/>
      </c>
      <c r="D172" s="122" t="str">
        <f>IF(基本データ入力!M153="","",基本データ入力!M153)</f>
        <v/>
      </c>
      <c r="E172" s="20"/>
      <c r="F172" s="19"/>
      <c r="G172" s="229"/>
      <c r="H172" s="230"/>
      <c r="I172" s="221"/>
      <c r="J172" s="21"/>
      <c r="K172" s="19"/>
      <c r="L172" s="229"/>
      <c r="M172" s="235"/>
      <c r="N172" s="221"/>
      <c r="O172" s="178"/>
      <c r="P172" s="178"/>
      <c r="Q172" s="178"/>
      <c r="R172" s="3">
        <f t="shared" si="25"/>
        <v>0</v>
      </c>
      <c r="S172" s="3">
        <f t="shared" si="26"/>
        <v>0</v>
      </c>
      <c r="T172" s="3">
        <f t="shared" si="27"/>
        <v>0</v>
      </c>
      <c r="U172" s="3">
        <f t="shared" si="28"/>
        <v>0</v>
      </c>
      <c r="V172" s="179">
        <f t="shared" si="29"/>
        <v>0</v>
      </c>
      <c r="W172" s="179">
        <f t="shared" si="30"/>
        <v>0</v>
      </c>
      <c r="X172" s="179" t="str">
        <f>IF(E172="","",VLOOKUP(E172+1000*$B172,IF($B172=1,$AT$5:$AT$24,$AU$5:$AU$24),1,0))</f>
        <v/>
      </c>
      <c r="Y172" s="179" t="str">
        <f>IF(F172="","",VLOOKUP(F172+1000*$B172,IF($B172=1,$AT$5:$AT$24,$AU$5:$AU$24),1,0))</f>
        <v/>
      </c>
      <c r="Z172" s="179" t="str">
        <f>IF(G172="","",VLOOKUP(G172+1000*$B172,IF($B172=1,$AT$5:$AT$24,$AU$5:$AU$24),1,0))</f>
        <v/>
      </c>
      <c r="AA172" s="179" t="str">
        <f>IF(H172="","",VLOOKUP(H172+1000*$B172,IF($B172=1,$AT$5:$AT$24,$AU$5:$AU$24),1,0))</f>
        <v/>
      </c>
      <c r="AB172" s="179" t="str">
        <f>IF(J172="","",VLOOKUP(E172,$AQ$4:$AS$30,2,0))</f>
        <v/>
      </c>
      <c r="AC172" s="179" t="str">
        <f>IF(J172="","",VLOOKUP(E172,$AQ$4:$AS$30,3,0))</f>
        <v/>
      </c>
      <c r="AD172" s="179" t="str">
        <f>IF(K172="","",VLOOKUP(F172,$AQ$4:$AS$30,2,0))</f>
        <v/>
      </c>
      <c r="AE172" s="179" t="str">
        <f>IF(K172="","",VLOOKUP(F172,$AQ$4:$AS$30,3,0))</f>
        <v/>
      </c>
      <c r="AF172" s="179" t="str">
        <f>IF(L172="","",VLOOKUP(G172,$AQ$4:$AS$30,2,0))</f>
        <v/>
      </c>
      <c r="AG172" s="179" t="str">
        <f>IF(L172="","",VLOOKUP(G172,$AQ$4:$AS$30,3,0))</f>
        <v/>
      </c>
      <c r="AH172" s="179" t="str">
        <f>IF(M172="","",VLOOKUP(H172,$AQ$4:$AS$30,2,0))</f>
        <v/>
      </c>
      <c r="AI172" s="179" t="str">
        <f>IF(M172="","",VLOOKUP(H172,$AQ$4:$AS$30,3,0))</f>
        <v/>
      </c>
      <c r="AK172" s="202">
        <f>IF(ISERROR(SUM(X172:AA172))=TRUE,"×",A172)</f>
        <v>150</v>
      </c>
    </row>
    <row r="173" spans="1:37" ht="20.25" customHeight="1" x14ac:dyDescent="0.15"/>
    <row r="174" spans="1:37" ht="20.25" customHeight="1" x14ac:dyDescent="0.15"/>
  </sheetData>
  <sheetProtection algorithmName="SHA-512" hashValue="V+ywtxMWxioVk7DQ0gQKOFGTkKnwG9zbhrYUtIEKokjT976diKIyjNr3sjAHQaoKS9cNBFqJYysyroNoVMZOcg==" saltValue="Q94Ua3aZ48PenjTec+KJVg==" spinCount="100000" sheet="1" selectLockedCells="1"/>
  <protectedRanges>
    <protectedRange password="8B2F" sqref="F1 I1 I3 K3 C6 F6:I8 F11:F16 L6:N10 E23:N172" name="範囲1"/>
  </protectedRanges>
  <mergeCells count="47">
    <mergeCell ref="O4:P4"/>
    <mergeCell ref="O3:P3"/>
    <mergeCell ref="J11:J13"/>
    <mergeCell ref="G14:H14"/>
    <mergeCell ref="G13:H13"/>
    <mergeCell ref="G12:H12"/>
    <mergeCell ref="G11:H11"/>
    <mergeCell ref="F6:H6"/>
    <mergeCell ref="L10:N10"/>
    <mergeCell ref="AM10:AO10"/>
    <mergeCell ref="C18:G18"/>
    <mergeCell ref="D16:E16"/>
    <mergeCell ref="K11:K13"/>
    <mergeCell ref="J21:M21"/>
    <mergeCell ref="E21:H21"/>
    <mergeCell ref="C21:C22"/>
    <mergeCell ref="K14:K16"/>
    <mergeCell ref="J14:J16"/>
    <mergeCell ref="G16:H16"/>
    <mergeCell ref="C11:C13"/>
    <mergeCell ref="B20:I20"/>
    <mergeCell ref="D21:D22"/>
    <mergeCell ref="D15:E15"/>
    <mergeCell ref="D14:E14"/>
    <mergeCell ref="D13:E13"/>
    <mergeCell ref="C1:E1"/>
    <mergeCell ref="L5:N5"/>
    <mergeCell ref="D8:E8"/>
    <mergeCell ref="F5:H5"/>
    <mergeCell ref="C5:E5"/>
    <mergeCell ref="C6:E6"/>
    <mergeCell ref="C7:C8"/>
    <mergeCell ref="F7:I7"/>
    <mergeCell ref="F8:I8"/>
    <mergeCell ref="D7:E7"/>
    <mergeCell ref="J1:M1"/>
    <mergeCell ref="G3:H3"/>
    <mergeCell ref="L6:N6"/>
    <mergeCell ref="L7:N7"/>
    <mergeCell ref="L8:N8"/>
    <mergeCell ref="A21:A22"/>
    <mergeCell ref="B21:B22"/>
    <mergeCell ref="C14:C16"/>
    <mergeCell ref="L9:N9"/>
    <mergeCell ref="G15:H15"/>
    <mergeCell ref="D12:E12"/>
    <mergeCell ref="D11:E11"/>
  </mergeCells>
  <phoneticPr fontId="1"/>
  <conditionalFormatting sqref="AK23:AK172">
    <cfRule type="cellIs" dxfId="9" priority="8" stopIfTrue="1" operator="equal">
      <formula>"×"</formula>
    </cfRule>
  </conditionalFormatting>
  <conditionalFormatting sqref="A23:A172">
    <cfRule type="cellIs" dxfId="8" priority="7" stopIfTrue="1" operator="notEqual">
      <formula>AK23</formula>
    </cfRule>
  </conditionalFormatting>
  <conditionalFormatting sqref="J23:J29 J32:J172">
    <cfRule type="cellIs" dxfId="7" priority="6" stopIfTrue="1" operator="notBetween">
      <formula>$AB23</formula>
      <formula>$AC23</formula>
    </cfRule>
  </conditionalFormatting>
  <conditionalFormatting sqref="K23:K172">
    <cfRule type="cellIs" dxfId="6" priority="5" stopIfTrue="1" operator="notBetween">
      <formula>$AD23</formula>
      <formula>$AE23</formula>
    </cfRule>
  </conditionalFormatting>
  <conditionalFormatting sqref="L23:L172">
    <cfRule type="cellIs" dxfId="5" priority="4" stopIfTrue="1" operator="notBetween">
      <formula>$AF23</formula>
      <formula>$AG23</formula>
    </cfRule>
  </conditionalFormatting>
  <conditionalFormatting sqref="M23:M172">
    <cfRule type="cellIs" dxfId="4" priority="3" stopIfTrue="1" operator="notBetween">
      <formula>$AH23</formula>
      <formula>$AI23</formula>
    </cfRule>
  </conditionalFormatting>
  <conditionalFormatting sqref="J17:L17">
    <cfRule type="expression" dxfId="3" priority="10" stopIfTrue="1">
      <formula>$L$17="×"</formula>
    </cfRule>
  </conditionalFormatting>
  <conditionalFormatting sqref="J30:J31">
    <cfRule type="cellIs" dxfId="2" priority="1" stopIfTrue="1" operator="notBetween">
      <formula>$AA30</formula>
      <formula>$AB30</formula>
    </cfRule>
  </conditionalFormatting>
  <pageMargins left="0.59055118110236227" right="0" top="0.39370078740157483" bottom="0" header="0.31496062992125984" footer="0.31496062992125984"/>
  <pageSetup paperSize="9" scale="6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52"/>
  <sheetViews>
    <sheetView topLeftCell="D1" zoomScale="70" zoomScaleNormal="70" workbookViewId="0">
      <selection activeCell="D2" sqref="D2:Y152"/>
    </sheetView>
  </sheetViews>
  <sheetFormatPr defaultRowHeight="13.5" x14ac:dyDescent="0.15"/>
  <cols>
    <col min="1" max="2" width="3.5" hidden="1" customWidth="1"/>
    <col min="3" max="3" width="5.25" hidden="1" customWidth="1"/>
    <col min="4" max="4" width="3.5" bestFit="1" customWidth="1"/>
    <col min="5" max="6" width="9.5" bestFit="1" customWidth="1"/>
    <col min="7" max="7" width="18.25" bestFit="1" customWidth="1"/>
    <col min="8" max="8" width="7.5" bestFit="1" customWidth="1"/>
    <col min="9" max="9" width="5.5" bestFit="1" customWidth="1"/>
    <col min="10" max="14" width="7.5" bestFit="1" customWidth="1"/>
    <col min="15" max="18" width="11.75" bestFit="1" customWidth="1"/>
    <col min="19" max="21" width="9.5" bestFit="1" customWidth="1"/>
    <col min="22" max="25" width="3.5" customWidth="1"/>
    <col min="26" max="26" width="2.875" customWidth="1"/>
    <col min="27" max="27" width="4" bestFit="1" customWidth="1"/>
    <col min="29" max="34" width="5.375" customWidth="1"/>
    <col min="36" max="36" width="15.875" bestFit="1" customWidth="1"/>
  </cols>
  <sheetData>
    <row r="1" spans="1:39" s="5" customFormat="1" ht="20.25" customHeight="1" x14ac:dyDescent="0.15">
      <c r="A1" s="5" t="s">
        <v>103</v>
      </c>
      <c r="B1" s="5" t="s">
        <v>104</v>
      </c>
      <c r="C1" s="5" t="s">
        <v>105</v>
      </c>
      <c r="D1" s="23" t="s">
        <v>16</v>
      </c>
      <c r="E1" s="23" t="s">
        <v>17</v>
      </c>
      <c r="F1" s="23" t="s">
        <v>18</v>
      </c>
      <c r="G1" s="23" t="s">
        <v>19</v>
      </c>
      <c r="H1" s="23" t="s">
        <v>20</v>
      </c>
      <c r="I1" s="23" t="s">
        <v>21</v>
      </c>
      <c r="J1" s="24" t="s">
        <v>23</v>
      </c>
      <c r="K1" s="24" t="s">
        <v>24</v>
      </c>
      <c r="L1" s="24" t="s">
        <v>25</v>
      </c>
      <c r="M1" s="24" t="s">
        <v>26</v>
      </c>
      <c r="N1" s="25" t="s">
        <v>106</v>
      </c>
      <c r="O1" s="26" t="s">
        <v>27</v>
      </c>
      <c r="P1" s="26" t="s">
        <v>28</v>
      </c>
      <c r="Q1" s="26" t="s">
        <v>29</v>
      </c>
      <c r="R1" s="27" t="s">
        <v>30</v>
      </c>
      <c r="S1" s="26" t="s">
        <v>31</v>
      </c>
      <c r="T1" s="26" t="s">
        <v>107</v>
      </c>
      <c r="U1" s="26" t="s">
        <v>127</v>
      </c>
      <c r="V1" t="s">
        <v>108</v>
      </c>
      <c r="W1"/>
      <c r="X1"/>
      <c r="Y1"/>
    </row>
    <row r="2" spans="1:39" ht="14.25" x14ac:dyDescent="0.15">
      <c r="A2">
        <f>COUNTIF($D$2:D2,"1")</f>
        <v>0</v>
      </c>
      <c r="B2">
        <f>COUNTIF($D$2:D2,"2")</f>
        <v>0</v>
      </c>
      <c r="C2" t="str">
        <f>IF(D2="","",IF(D2=1,A2,B2))</f>
        <v/>
      </c>
      <c r="D2" s="8" t="str">
        <f>IF(基本データ入力!L4="","",基本データ入力!L4)</f>
        <v/>
      </c>
      <c r="E2" s="8" t="str">
        <f>IF(基本データ入力!E4="","",基本データ入力!E4)</f>
        <v/>
      </c>
      <c r="F2" s="8" t="str">
        <f>IF(基本データ入力!F4="","",基本データ入力!$C$4)</f>
        <v/>
      </c>
      <c r="G2" s="8" t="str">
        <f>IF(基本データ入力!F4="","",TRIM(基本データ入力!F4)&amp;"  "&amp;TRIM(基本データ入力!G4))</f>
        <v/>
      </c>
      <c r="H2" s="8" t="str">
        <f>IF(基本データ入力!F4="","",TRIM(基本データ入力!$C$7))</f>
        <v/>
      </c>
      <c r="I2" s="8" t="str">
        <f>IF(基本データ入力!M4="","",基本データ入力!M4)</f>
        <v/>
      </c>
      <c r="J2" s="10" t="str">
        <f>IF(一覧表!E23="","",一覧表!E23)</f>
        <v/>
      </c>
      <c r="K2" s="9" t="str">
        <f>IF(一覧表!F23="","",一覧表!F23)</f>
        <v/>
      </c>
      <c r="L2" s="9" t="str">
        <f>IF(一覧表!G23="","",一覧表!G23)</f>
        <v/>
      </c>
      <c r="M2" s="11" t="str">
        <f>IF(一覧表!H23="","",一覧表!H23)</f>
        <v/>
      </c>
      <c r="N2" s="12" t="str">
        <f>IF(一覧表!I23="","",一覧表!I23)</f>
        <v/>
      </c>
      <c r="O2" s="13" t="str">
        <f>IF(一覧表!J23="","",一覧表!J23)</f>
        <v/>
      </c>
      <c r="P2" s="9" t="str">
        <f>IF(一覧表!K23="","",一覧表!K23)</f>
        <v/>
      </c>
      <c r="Q2" s="9" t="str">
        <f>IF(一覧表!L23="","",一覧表!L23)</f>
        <v/>
      </c>
      <c r="R2" s="9" t="str">
        <f>IF(一覧表!M23="","",一覧表!M23)</f>
        <v/>
      </c>
      <c r="S2" s="14" t="str">
        <f>IF(一覧表!N23="","",一覧表!N23)</f>
        <v/>
      </c>
      <c r="T2" s="8" t="str">
        <f>IF(基本データ入力!F4="","",TRIM(基本データ入力!H4)&amp;" "&amp;TRIM(基本データ入力!I4))</f>
        <v/>
      </c>
      <c r="U2" s="8" t="str">
        <f>IF(基本データ入力!G4="","",TRIM(基本データ入力!J4)&amp;" "&amp;TRIM(基本データ入力!K4)&amp;"("&amp;RIGHTB(基本データ入力!N4,2)&amp;")")</f>
        <v/>
      </c>
      <c r="V2" s="28" t="str">
        <f>IF(一覧表!L6="","",一覧表!L6)</f>
        <v/>
      </c>
      <c r="W2" s="28" t="str">
        <f>IF(一覧表!L7="","",一覧表!L7)</f>
        <v/>
      </c>
      <c r="X2" s="28" t="str">
        <f>IF(一覧表!L8="","",一覧表!L8)</f>
        <v/>
      </c>
      <c r="Y2" s="28" t="str">
        <f>IF(一覧表!L9="","",一覧表!L9)</f>
        <v/>
      </c>
      <c r="Z2" t="str">
        <f>IF(N2="","",N2+D2*10000)</f>
        <v/>
      </c>
      <c r="AA2" s="28"/>
      <c r="AB2" s="28" t="s">
        <v>109</v>
      </c>
      <c r="AC2" s="28">
        <v>0</v>
      </c>
      <c r="AD2" s="28">
        <v>1</v>
      </c>
      <c r="AE2" s="28">
        <v>2</v>
      </c>
      <c r="AF2" s="28">
        <v>3</v>
      </c>
      <c r="AG2" s="28">
        <v>4</v>
      </c>
      <c r="AH2" s="28">
        <v>5</v>
      </c>
      <c r="AL2" s="28" t="s">
        <v>74</v>
      </c>
      <c r="AM2" s="28" t="s">
        <v>75</v>
      </c>
    </row>
    <row r="3" spans="1:39" ht="14.25" x14ac:dyDescent="0.15">
      <c r="A3">
        <f>COUNTIF($D$2:D3,"1")</f>
        <v>0</v>
      </c>
      <c r="B3">
        <f>COUNTIF($D$2:D3,"2")</f>
        <v>0</v>
      </c>
      <c r="C3" t="str">
        <f t="shared" ref="C3:C66" si="0">IF(D3="","",IF(D3=1,A3,B3))</f>
        <v/>
      </c>
      <c r="D3" s="8" t="str">
        <f>IF(基本データ入力!L5="","",基本データ入力!L5)</f>
        <v/>
      </c>
      <c r="E3" s="8" t="str">
        <f>IF(基本データ入力!E5="","",基本データ入力!E5)</f>
        <v/>
      </c>
      <c r="F3" s="8" t="str">
        <f>IF(基本データ入力!F5="","",基本データ入力!$C$4)</f>
        <v/>
      </c>
      <c r="G3" s="8" t="str">
        <f>IF(基本データ入力!F5="","",TRIM(基本データ入力!F5)&amp;"  "&amp;TRIM(基本データ入力!G5))</f>
        <v/>
      </c>
      <c r="H3" s="8" t="str">
        <f>IF(基本データ入力!F5="","",TRIM(基本データ入力!$C$7))</f>
        <v/>
      </c>
      <c r="I3" s="8" t="str">
        <f>IF(基本データ入力!M5="","",基本データ入力!M5)</f>
        <v/>
      </c>
      <c r="J3" s="10" t="str">
        <f>IF(一覧表!E24="","",一覧表!E24)</f>
        <v/>
      </c>
      <c r="K3" s="9" t="str">
        <f>IF(一覧表!F24="","",一覧表!F24)</f>
        <v/>
      </c>
      <c r="L3" s="9" t="str">
        <f>IF(一覧表!G24="","",一覧表!G24)</f>
        <v/>
      </c>
      <c r="M3" s="11" t="str">
        <f>IF(一覧表!H24="","",一覧表!H24)</f>
        <v/>
      </c>
      <c r="N3" s="12" t="str">
        <f>IF(一覧表!I24="","",一覧表!I24)</f>
        <v/>
      </c>
      <c r="O3" s="13" t="str">
        <f>IF(一覧表!J24="","",一覧表!J24)</f>
        <v/>
      </c>
      <c r="P3" s="9" t="str">
        <f>IF(一覧表!K24="","",一覧表!K24)</f>
        <v/>
      </c>
      <c r="Q3" s="9" t="str">
        <f>IF(一覧表!L24="","",一覧表!L24)</f>
        <v/>
      </c>
      <c r="R3" s="9" t="str">
        <f>IF(一覧表!M24="","",一覧表!M24)</f>
        <v/>
      </c>
      <c r="S3" s="14" t="str">
        <f>IF(一覧表!N24="","",一覧表!N24)</f>
        <v/>
      </c>
      <c r="T3" s="8" t="str">
        <f>IF(基本データ入力!F5="","",TRIM(基本データ入力!H5)&amp;" "&amp;TRIM(基本データ入力!I5))</f>
        <v/>
      </c>
      <c r="U3" s="8" t="str">
        <f>IF(基本データ入力!G5="","",TRIM(基本データ入力!J5)&amp;" "&amp;TRIM(基本データ入力!K5)&amp;"("&amp;RIGHTB(基本データ入力!N5,2)&amp;")")</f>
        <v/>
      </c>
      <c r="Z3" t="str">
        <f>IF(N3="","",N3+D3*10000)</f>
        <v/>
      </c>
      <c r="AA3" s="428" t="s">
        <v>74</v>
      </c>
      <c r="AB3" s="28">
        <v>1</v>
      </c>
      <c r="AC3" s="28">
        <f t="shared" ref="AC3:AH8" si="1">COUNTIF($Z$2:$Z$152,AC$2*1000+430+$AB3+10000)</f>
        <v>0</v>
      </c>
      <c r="AD3" s="28">
        <f t="shared" si="1"/>
        <v>0</v>
      </c>
      <c r="AE3" s="28">
        <f t="shared" si="1"/>
        <v>0</v>
      </c>
      <c r="AF3" s="28">
        <f t="shared" si="1"/>
        <v>0</v>
      </c>
      <c r="AG3" s="28">
        <f t="shared" si="1"/>
        <v>0</v>
      </c>
      <c r="AH3" s="28">
        <f t="shared" si="1"/>
        <v>0</v>
      </c>
      <c r="AJ3" s="7" t="s">
        <v>39</v>
      </c>
      <c r="AK3" s="7"/>
      <c r="AL3" s="29">
        <v>1</v>
      </c>
      <c r="AM3" s="29">
        <v>1</v>
      </c>
    </row>
    <row r="4" spans="1:39" ht="14.25" x14ac:dyDescent="0.15">
      <c r="A4">
        <f>COUNTIF($D$2:D4,"1")</f>
        <v>0</v>
      </c>
      <c r="B4">
        <f>COUNTIF($D$2:D4,"2")</f>
        <v>0</v>
      </c>
      <c r="C4" t="str">
        <f t="shared" si="0"/>
        <v/>
      </c>
      <c r="D4" s="8" t="str">
        <f>IF(基本データ入力!L6="","",基本データ入力!L6)</f>
        <v/>
      </c>
      <c r="E4" s="8" t="str">
        <f>IF(基本データ入力!E6="","",基本データ入力!E6)</f>
        <v/>
      </c>
      <c r="F4" s="8" t="str">
        <f>IF(基本データ入力!F6="","",基本データ入力!$C$4)</f>
        <v/>
      </c>
      <c r="G4" s="8" t="str">
        <f>IF(基本データ入力!F6="","",TRIM(基本データ入力!F6)&amp;"  "&amp;TRIM(基本データ入力!G6))</f>
        <v/>
      </c>
      <c r="H4" s="8" t="str">
        <f>IF(基本データ入力!F6="","",TRIM(基本データ入力!$C$7))</f>
        <v/>
      </c>
      <c r="I4" s="8" t="str">
        <f>IF(基本データ入力!M6="","",基本データ入力!M6)</f>
        <v/>
      </c>
      <c r="J4" s="10" t="str">
        <f>IF(一覧表!E25="","",一覧表!E25)</f>
        <v/>
      </c>
      <c r="K4" s="9" t="str">
        <f>IF(一覧表!F25="","",一覧表!F25)</f>
        <v/>
      </c>
      <c r="L4" s="9" t="str">
        <f>IF(一覧表!G25="","",一覧表!G25)</f>
        <v/>
      </c>
      <c r="M4" s="11" t="str">
        <f>IF(一覧表!H25="","",一覧表!H25)</f>
        <v/>
      </c>
      <c r="N4" s="12" t="str">
        <f>IF(一覧表!I25="","",一覧表!I25)</f>
        <v/>
      </c>
      <c r="O4" s="13" t="str">
        <f>IF(一覧表!J25="","",一覧表!J25)</f>
        <v/>
      </c>
      <c r="P4" s="9" t="str">
        <f>IF(一覧表!K25="","",一覧表!K25)</f>
        <v/>
      </c>
      <c r="Q4" s="9" t="str">
        <f>IF(一覧表!L25="","",一覧表!L25)</f>
        <v/>
      </c>
      <c r="R4" s="9" t="str">
        <f>IF(一覧表!M25="","",一覧表!M25)</f>
        <v/>
      </c>
      <c r="S4" s="14" t="str">
        <f>IF(一覧表!N25="","",一覧表!N25)</f>
        <v/>
      </c>
      <c r="T4" s="8" t="str">
        <f>IF(基本データ入力!F6="","",TRIM(基本データ入力!H6)&amp;" "&amp;TRIM(基本データ入力!I6))</f>
        <v/>
      </c>
      <c r="U4" s="8" t="str">
        <f>IF(基本データ入力!G6="","",TRIM(基本データ入力!J6)&amp;" "&amp;TRIM(基本データ入力!K6)&amp;"("&amp;RIGHTB(基本データ入力!N6,2)&amp;")")</f>
        <v/>
      </c>
      <c r="Z4" t="str">
        <f>IF(N4="","",N4+D4*10000)</f>
        <v/>
      </c>
      <c r="AA4" s="428"/>
      <c r="AB4" s="28">
        <v>2</v>
      </c>
      <c r="AC4" s="28">
        <f t="shared" si="1"/>
        <v>0</v>
      </c>
      <c r="AD4" s="28">
        <f t="shared" si="1"/>
        <v>0</v>
      </c>
      <c r="AE4" s="28">
        <f t="shared" si="1"/>
        <v>0</v>
      </c>
      <c r="AF4" s="28">
        <f t="shared" si="1"/>
        <v>0</v>
      </c>
      <c r="AG4" s="28">
        <f t="shared" si="1"/>
        <v>0</v>
      </c>
      <c r="AH4" s="28">
        <f t="shared" si="1"/>
        <v>0</v>
      </c>
      <c r="AJ4" s="7" t="s">
        <v>40</v>
      </c>
      <c r="AK4" s="7"/>
      <c r="AL4" s="29">
        <v>2</v>
      </c>
      <c r="AM4" s="29">
        <v>2</v>
      </c>
    </row>
    <row r="5" spans="1:39" ht="14.25" x14ac:dyDescent="0.15">
      <c r="A5">
        <f>COUNTIF($D$2:D5,"1")</f>
        <v>0</v>
      </c>
      <c r="B5">
        <f>COUNTIF($D$2:D5,"2")</f>
        <v>0</v>
      </c>
      <c r="C5" t="str">
        <f t="shared" si="0"/>
        <v/>
      </c>
      <c r="D5" s="8" t="str">
        <f>IF(基本データ入力!L7="","",基本データ入力!L7)</f>
        <v/>
      </c>
      <c r="E5" s="8" t="str">
        <f>IF(基本データ入力!E7="","",基本データ入力!E7)</f>
        <v/>
      </c>
      <c r="F5" s="8" t="str">
        <f>IF(基本データ入力!F7="","",基本データ入力!$C$4)</f>
        <v/>
      </c>
      <c r="G5" s="8" t="str">
        <f>IF(基本データ入力!F7="","",TRIM(基本データ入力!F7)&amp;"  "&amp;TRIM(基本データ入力!G7))</f>
        <v/>
      </c>
      <c r="H5" s="8" t="str">
        <f>IF(基本データ入力!F7="","",TRIM(基本データ入力!$C$7))</f>
        <v/>
      </c>
      <c r="I5" s="8" t="str">
        <f>IF(基本データ入力!M7="","",基本データ入力!M7)</f>
        <v/>
      </c>
      <c r="J5" s="10" t="str">
        <f>IF(一覧表!E26="","",一覧表!E26)</f>
        <v/>
      </c>
      <c r="K5" s="9" t="str">
        <f>IF(一覧表!F26="","",一覧表!F26)</f>
        <v/>
      </c>
      <c r="L5" s="9" t="str">
        <f>IF(一覧表!G26="","",一覧表!G26)</f>
        <v/>
      </c>
      <c r="M5" s="11" t="str">
        <f>IF(一覧表!H26="","",一覧表!H26)</f>
        <v/>
      </c>
      <c r="N5" s="12" t="str">
        <f>IF(一覧表!I26="","",一覧表!I26)</f>
        <v/>
      </c>
      <c r="O5" s="13" t="str">
        <f>IF(一覧表!J26="","",一覧表!J26)</f>
        <v/>
      </c>
      <c r="P5" s="9" t="str">
        <f>IF(一覧表!K26="","",一覧表!K26)</f>
        <v/>
      </c>
      <c r="Q5" s="9" t="str">
        <f>IF(一覧表!L26="","",一覧表!L26)</f>
        <v/>
      </c>
      <c r="R5" s="9" t="str">
        <f>IF(一覧表!M26="","",一覧表!M26)</f>
        <v/>
      </c>
      <c r="S5" s="14" t="str">
        <f>IF(一覧表!N26="","",一覧表!N26)</f>
        <v/>
      </c>
      <c r="T5" s="8" t="str">
        <f>IF(基本データ入力!F7="","",TRIM(基本データ入力!H7)&amp;" "&amp;TRIM(基本データ入力!I7))</f>
        <v/>
      </c>
      <c r="U5" s="8" t="str">
        <f>IF(基本データ入力!G7="","",TRIM(基本データ入力!J7)&amp;" "&amp;TRIM(基本データ入力!K7)&amp;"("&amp;RIGHTB(基本データ入力!N7,2)&amp;")")</f>
        <v/>
      </c>
      <c r="Z5" t="str">
        <f>IF(N5="","",N5+D5*10000)</f>
        <v/>
      </c>
      <c r="AA5" s="428"/>
      <c r="AB5" s="28">
        <v>3</v>
      </c>
      <c r="AC5" s="28">
        <f t="shared" si="1"/>
        <v>0</v>
      </c>
      <c r="AD5" s="28">
        <f t="shared" si="1"/>
        <v>0</v>
      </c>
      <c r="AE5" s="28">
        <f t="shared" si="1"/>
        <v>0</v>
      </c>
      <c r="AF5" s="28">
        <f t="shared" si="1"/>
        <v>0</v>
      </c>
      <c r="AG5" s="28">
        <f t="shared" si="1"/>
        <v>0</v>
      </c>
      <c r="AH5" s="28">
        <f t="shared" si="1"/>
        <v>0</v>
      </c>
      <c r="AJ5" s="7" t="s">
        <v>41</v>
      </c>
      <c r="AK5" s="7"/>
      <c r="AL5" s="29">
        <v>4</v>
      </c>
      <c r="AM5" s="29">
        <v>4</v>
      </c>
    </row>
    <row r="6" spans="1:39" ht="14.25" x14ac:dyDescent="0.15">
      <c r="A6">
        <f>COUNTIF($D$2:D6,"1")</f>
        <v>0</v>
      </c>
      <c r="B6">
        <f>COUNTIF($D$2:D6,"2")</f>
        <v>0</v>
      </c>
      <c r="C6" t="str">
        <f t="shared" si="0"/>
        <v/>
      </c>
      <c r="D6" s="8" t="str">
        <f>IF(基本データ入力!L8="","",基本データ入力!L8)</f>
        <v/>
      </c>
      <c r="E6" s="8" t="str">
        <f>IF(基本データ入力!E8="","",基本データ入力!E8)</f>
        <v/>
      </c>
      <c r="F6" s="8" t="str">
        <f>IF(基本データ入力!F8="","",基本データ入力!$C$4)</f>
        <v/>
      </c>
      <c r="G6" s="8" t="str">
        <f>IF(基本データ入力!F8="","",TRIM(基本データ入力!F8)&amp;"  "&amp;TRIM(基本データ入力!G8))</f>
        <v/>
      </c>
      <c r="H6" s="8" t="str">
        <f>IF(基本データ入力!F8="","",TRIM(基本データ入力!$C$7))</f>
        <v/>
      </c>
      <c r="I6" s="8" t="str">
        <f>IF(基本データ入力!M8="","",基本データ入力!M8)</f>
        <v/>
      </c>
      <c r="J6" s="10" t="str">
        <f>IF(一覧表!E27="","",一覧表!E27)</f>
        <v/>
      </c>
      <c r="K6" s="9" t="str">
        <f>IF(一覧表!F27="","",一覧表!F27)</f>
        <v/>
      </c>
      <c r="L6" s="9" t="str">
        <f>IF(一覧表!G27="","",一覧表!G27)</f>
        <v/>
      </c>
      <c r="M6" s="11" t="str">
        <f>IF(一覧表!H27="","",一覧表!H27)</f>
        <v/>
      </c>
      <c r="N6" s="12" t="str">
        <f>IF(一覧表!I27="","",一覧表!I27)</f>
        <v/>
      </c>
      <c r="O6" s="13" t="str">
        <f>IF(一覧表!J27="","",一覧表!J27)</f>
        <v/>
      </c>
      <c r="P6" s="9" t="str">
        <f>IF(一覧表!K27="","",一覧表!K27)</f>
        <v/>
      </c>
      <c r="Q6" s="9" t="str">
        <f>IF(一覧表!L27="","",一覧表!L27)</f>
        <v/>
      </c>
      <c r="R6" s="9" t="str">
        <f>IF(一覧表!M27="","",一覧表!M27)</f>
        <v/>
      </c>
      <c r="S6" s="14" t="str">
        <f>IF(一覧表!N27="","",一覧表!N27)</f>
        <v/>
      </c>
      <c r="T6" s="8" t="str">
        <f>IF(基本データ入力!F8="","",TRIM(基本データ入力!H8)&amp;" "&amp;TRIM(基本データ入力!I8))</f>
        <v/>
      </c>
      <c r="U6" s="8" t="str">
        <f>IF(基本データ入力!G8="","",TRIM(基本データ入力!J8)&amp;" "&amp;TRIM(基本データ入力!K8)&amp;"("&amp;RIGHTB(基本データ入力!N8,2)&amp;")")</f>
        <v/>
      </c>
      <c r="Z6" t="str">
        <f>IF(N6="","",N6+D6*10000)</f>
        <v/>
      </c>
      <c r="AA6" s="428"/>
      <c r="AB6" s="28">
        <v>4</v>
      </c>
      <c r="AC6" s="28">
        <f t="shared" si="1"/>
        <v>0</v>
      </c>
      <c r="AD6" s="28">
        <f t="shared" si="1"/>
        <v>0</v>
      </c>
      <c r="AE6" s="28">
        <f t="shared" si="1"/>
        <v>0</v>
      </c>
      <c r="AF6" s="28">
        <f t="shared" si="1"/>
        <v>0</v>
      </c>
      <c r="AG6" s="28">
        <f t="shared" si="1"/>
        <v>0</v>
      </c>
      <c r="AH6" s="28">
        <f t="shared" si="1"/>
        <v>0</v>
      </c>
      <c r="AJ6" s="7" t="s">
        <v>42</v>
      </c>
      <c r="AK6" s="7"/>
      <c r="AL6" s="29">
        <v>8</v>
      </c>
      <c r="AM6" s="29">
        <v>8</v>
      </c>
    </row>
    <row r="7" spans="1:39" ht="14.25" x14ac:dyDescent="0.15">
      <c r="A7">
        <f>COUNTIF($D$2:D7,"1")</f>
        <v>0</v>
      </c>
      <c r="B7">
        <f>COUNTIF($D$2:D7,"2")</f>
        <v>0</v>
      </c>
      <c r="C7" t="str">
        <f t="shared" si="0"/>
        <v/>
      </c>
      <c r="D7" s="8" t="str">
        <f>IF(基本データ入力!L9="","",基本データ入力!L9)</f>
        <v/>
      </c>
      <c r="E7" s="8" t="str">
        <f>IF(基本データ入力!E9="","",基本データ入力!E9)</f>
        <v/>
      </c>
      <c r="F7" s="8" t="str">
        <f>IF(基本データ入力!F9="","",基本データ入力!$C$4)</f>
        <v/>
      </c>
      <c r="G7" s="8" t="str">
        <f>IF(基本データ入力!F9="","",TRIM(基本データ入力!F9)&amp;"  "&amp;TRIM(基本データ入力!G9))</f>
        <v/>
      </c>
      <c r="H7" s="8" t="str">
        <f>IF(基本データ入力!F9="","",TRIM(基本データ入力!$C$7))</f>
        <v/>
      </c>
      <c r="I7" s="8" t="str">
        <f>IF(基本データ入力!M9="","",基本データ入力!M9)</f>
        <v/>
      </c>
      <c r="J7" s="10" t="str">
        <f>IF(一覧表!E28="","",一覧表!E28)</f>
        <v/>
      </c>
      <c r="K7" s="9" t="str">
        <f>IF(一覧表!F28="","",一覧表!F28)</f>
        <v/>
      </c>
      <c r="L7" s="9" t="str">
        <f>IF(一覧表!G28="","",一覧表!G28)</f>
        <v/>
      </c>
      <c r="M7" s="11" t="str">
        <f>IF(一覧表!H28="","",一覧表!H28)</f>
        <v/>
      </c>
      <c r="N7" s="12" t="str">
        <f>IF(一覧表!I28="","",一覧表!I28)</f>
        <v/>
      </c>
      <c r="O7" s="13" t="str">
        <f>IF(一覧表!J28="","",一覧表!J28)</f>
        <v/>
      </c>
      <c r="P7" s="9" t="str">
        <f>IF(一覧表!K28="","",一覧表!K28)</f>
        <v/>
      </c>
      <c r="Q7" s="9" t="str">
        <f>IF(一覧表!L28="","",一覧表!L28)</f>
        <v/>
      </c>
      <c r="R7" s="9" t="str">
        <f>IF(一覧表!M28="","",一覧表!M28)</f>
        <v/>
      </c>
      <c r="S7" s="14" t="str">
        <f>IF(一覧表!N28="","",一覧表!N28)</f>
        <v/>
      </c>
      <c r="T7" s="8" t="str">
        <f>IF(基本データ入力!F9="","",TRIM(基本データ入力!H9)&amp;" "&amp;TRIM(基本データ入力!I9))</f>
        <v/>
      </c>
      <c r="U7" s="8" t="str">
        <f>IF(基本データ入力!G9="","",TRIM(基本データ入力!J9)&amp;" "&amp;TRIM(基本データ入力!K9)&amp;"("&amp;RIGHTB(基本データ入力!N9,2)&amp;")")</f>
        <v/>
      </c>
      <c r="Z7" t="str">
        <f>IF(N7="","",N7+D7*10000)</f>
        <v/>
      </c>
      <c r="AA7" s="428"/>
      <c r="AB7" s="28">
        <v>5</v>
      </c>
      <c r="AC7" s="28">
        <f t="shared" si="1"/>
        <v>0</v>
      </c>
      <c r="AD7" s="28">
        <f t="shared" si="1"/>
        <v>0</v>
      </c>
      <c r="AE7" s="28">
        <f t="shared" si="1"/>
        <v>0</v>
      </c>
      <c r="AF7" s="28">
        <f t="shared" si="1"/>
        <v>0</v>
      </c>
      <c r="AG7" s="28">
        <f t="shared" si="1"/>
        <v>0</v>
      </c>
      <c r="AH7" s="28">
        <f t="shared" si="1"/>
        <v>0</v>
      </c>
      <c r="AJ7" s="7" t="s">
        <v>43</v>
      </c>
      <c r="AK7" s="7"/>
      <c r="AL7" s="29">
        <v>15</v>
      </c>
      <c r="AM7" s="29">
        <v>15</v>
      </c>
    </row>
    <row r="8" spans="1:39" ht="14.25" x14ac:dyDescent="0.15">
      <c r="A8">
        <f>COUNTIF($D$2:D8,"1")</f>
        <v>0</v>
      </c>
      <c r="B8">
        <f>COUNTIF($D$2:D8,"2")</f>
        <v>0</v>
      </c>
      <c r="C8" t="str">
        <f t="shared" si="0"/>
        <v/>
      </c>
      <c r="D8" s="8" t="str">
        <f>IF(基本データ入力!L10="","",基本データ入力!L10)</f>
        <v/>
      </c>
      <c r="E8" s="8" t="str">
        <f>IF(基本データ入力!E10="","",基本データ入力!E10)</f>
        <v/>
      </c>
      <c r="F8" s="8" t="str">
        <f>IF(基本データ入力!F10="","",基本データ入力!$C$4)</f>
        <v/>
      </c>
      <c r="G8" s="8" t="str">
        <f>IF(基本データ入力!F10="","",TRIM(基本データ入力!F10)&amp;"  "&amp;TRIM(基本データ入力!G10))</f>
        <v/>
      </c>
      <c r="H8" s="8" t="str">
        <f>IF(基本データ入力!F10="","",TRIM(基本データ入力!$C$7))</f>
        <v/>
      </c>
      <c r="I8" s="8" t="str">
        <f>IF(基本データ入力!M10="","",基本データ入力!M10)</f>
        <v/>
      </c>
      <c r="J8" s="10" t="str">
        <f>IF(一覧表!E29="","",一覧表!E29)</f>
        <v/>
      </c>
      <c r="K8" s="9" t="str">
        <f>IF(一覧表!F29="","",一覧表!F29)</f>
        <v/>
      </c>
      <c r="L8" s="9" t="str">
        <f>IF(一覧表!G29="","",一覧表!G29)</f>
        <v/>
      </c>
      <c r="M8" s="11" t="str">
        <f>IF(一覧表!H29="","",一覧表!H29)</f>
        <v/>
      </c>
      <c r="N8" s="12" t="str">
        <f>IF(一覧表!I29="","",一覧表!I29)</f>
        <v/>
      </c>
      <c r="O8" s="13" t="str">
        <f>IF(一覧表!J29="","",一覧表!J29)</f>
        <v/>
      </c>
      <c r="P8" s="9" t="str">
        <f>IF(一覧表!K29="","",一覧表!K29)</f>
        <v/>
      </c>
      <c r="Q8" s="9" t="str">
        <f>IF(一覧表!L29="","",一覧表!L29)</f>
        <v/>
      </c>
      <c r="R8" s="9" t="str">
        <f>IF(一覧表!M29="","",一覧表!M29)</f>
        <v/>
      </c>
      <c r="S8" s="14" t="str">
        <f>IF(一覧表!N29="","",一覧表!N29)</f>
        <v/>
      </c>
      <c r="T8" s="8" t="str">
        <f>IF(基本データ入力!F10="","",TRIM(基本データ入力!H10)&amp;" "&amp;TRIM(基本データ入力!I10))</f>
        <v/>
      </c>
      <c r="U8" s="8" t="str">
        <f>IF(基本データ入力!G10="","",TRIM(基本データ入力!J10)&amp;" "&amp;TRIM(基本データ入力!K10)&amp;"("&amp;RIGHTB(基本データ入力!N10,2)&amp;")")</f>
        <v/>
      </c>
      <c r="Z8" t="str">
        <f>IF(N8="","",N8+D8*10000)</f>
        <v/>
      </c>
      <c r="AA8" s="428"/>
      <c r="AB8" s="28">
        <v>6</v>
      </c>
      <c r="AC8" s="28">
        <f t="shared" si="1"/>
        <v>0</v>
      </c>
      <c r="AD8" s="28">
        <f t="shared" si="1"/>
        <v>0</v>
      </c>
      <c r="AE8" s="28">
        <f t="shared" si="1"/>
        <v>0</v>
      </c>
      <c r="AF8" s="28">
        <f t="shared" si="1"/>
        <v>0</v>
      </c>
      <c r="AG8" s="28">
        <f t="shared" si="1"/>
        <v>0</v>
      </c>
      <c r="AH8" s="28">
        <f t="shared" si="1"/>
        <v>0</v>
      </c>
      <c r="AJ8" s="7" t="s">
        <v>44</v>
      </c>
      <c r="AK8" s="7"/>
      <c r="AL8" s="29">
        <v>30</v>
      </c>
      <c r="AM8" s="29">
        <v>30</v>
      </c>
    </row>
    <row r="9" spans="1:39" ht="14.25" x14ac:dyDescent="0.15">
      <c r="A9">
        <f>COUNTIF($D$2:D9,"1")</f>
        <v>0</v>
      </c>
      <c r="B9">
        <f>COUNTIF($D$2:D9,"2")</f>
        <v>0</v>
      </c>
      <c r="C9" t="str">
        <f t="shared" si="0"/>
        <v/>
      </c>
      <c r="D9" s="8" t="str">
        <f>IF(基本データ入力!L11="","",基本データ入力!L11)</f>
        <v/>
      </c>
      <c r="E9" s="8" t="str">
        <f>IF(基本データ入力!E11="","",基本データ入力!E11)</f>
        <v/>
      </c>
      <c r="F9" s="8" t="str">
        <f>IF(基本データ入力!F11="","",基本データ入力!$C$4)</f>
        <v/>
      </c>
      <c r="G9" s="8" t="str">
        <f>IF(基本データ入力!F11="","",TRIM(基本データ入力!F11)&amp;"  "&amp;TRIM(基本データ入力!G11))</f>
        <v/>
      </c>
      <c r="H9" s="8" t="str">
        <f>IF(基本データ入力!F11="","",TRIM(基本データ入力!$C$7))</f>
        <v/>
      </c>
      <c r="I9" s="8" t="str">
        <f>IF(基本データ入力!M11="","",基本データ入力!M11)</f>
        <v/>
      </c>
      <c r="J9" s="10" t="str">
        <f>IF(一覧表!E30="","",一覧表!E30)</f>
        <v/>
      </c>
      <c r="K9" s="9" t="str">
        <f>IF(一覧表!F30="","",一覧表!F30)</f>
        <v/>
      </c>
      <c r="L9" s="9" t="str">
        <f>IF(一覧表!G30="","",一覧表!G30)</f>
        <v/>
      </c>
      <c r="M9" s="11" t="str">
        <f>IF(一覧表!H30="","",一覧表!H30)</f>
        <v/>
      </c>
      <c r="N9" s="12" t="str">
        <f>IF(一覧表!I30="","",一覧表!I30)</f>
        <v/>
      </c>
      <c r="O9" s="13" t="str">
        <f>IF(一覧表!J30="","",一覧表!J30)</f>
        <v/>
      </c>
      <c r="P9" s="9" t="str">
        <f>IF(一覧表!K30="","",一覧表!K30)</f>
        <v/>
      </c>
      <c r="Q9" s="9" t="str">
        <f>IF(一覧表!L30="","",一覧表!L30)</f>
        <v/>
      </c>
      <c r="R9" s="9" t="str">
        <f>IF(一覧表!M30="","",一覧表!M30)</f>
        <v/>
      </c>
      <c r="S9" s="14" t="str">
        <f>IF(一覧表!N30="","",一覧表!N30)</f>
        <v/>
      </c>
      <c r="T9" s="8" t="str">
        <f>IF(基本データ入力!F11="","",TRIM(基本データ入力!H11)&amp;" "&amp;TRIM(基本データ入力!I11))</f>
        <v/>
      </c>
      <c r="U9" s="8" t="str">
        <f>IF(基本データ入力!G11="","",TRIM(基本データ入力!J11)&amp;" "&amp;TRIM(基本データ入力!K11)&amp;"("&amp;RIGHTB(基本データ入力!N11,2)&amp;")")</f>
        <v/>
      </c>
      <c r="Z9" t="str">
        <f>IF(N9="","",N9+D9*10000)</f>
        <v/>
      </c>
      <c r="AA9" s="428" t="s">
        <v>75</v>
      </c>
      <c r="AB9" s="28">
        <v>1</v>
      </c>
      <c r="AC9" s="28">
        <f t="shared" ref="AC9:AH14" si="2">COUNTIF($Z$2:$Z$152,AC$2*1000+430+$AB9+20000)</f>
        <v>0</v>
      </c>
      <c r="AD9" s="28">
        <f t="shared" si="2"/>
        <v>0</v>
      </c>
      <c r="AE9" s="28">
        <f t="shared" si="2"/>
        <v>0</v>
      </c>
      <c r="AF9" s="28">
        <f t="shared" si="2"/>
        <v>0</v>
      </c>
      <c r="AG9" s="28">
        <f t="shared" si="2"/>
        <v>0</v>
      </c>
      <c r="AH9" s="28">
        <f t="shared" si="2"/>
        <v>0</v>
      </c>
      <c r="AJ9" s="7" t="s">
        <v>46</v>
      </c>
      <c r="AK9" s="7"/>
      <c r="AL9" s="29"/>
      <c r="AM9" s="29">
        <v>100</v>
      </c>
    </row>
    <row r="10" spans="1:39" ht="14.25" x14ac:dyDescent="0.15">
      <c r="A10">
        <f>COUNTIF($D$2:D10,"1")</f>
        <v>0</v>
      </c>
      <c r="B10">
        <f>COUNTIF($D$2:D10,"2")</f>
        <v>0</v>
      </c>
      <c r="C10" t="str">
        <f t="shared" si="0"/>
        <v/>
      </c>
      <c r="D10" s="8" t="str">
        <f>IF(基本データ入力!L12="","",基本データ入力!L12)</f>
        <v/>
      </c>
      <c r="E10" s="8" t="str">
        <f>IF(基本データ入力!E12="","",基本データ入力!E12)</f>
        <v/>
      </c>
      <c r="F10" s="8" t="str">
        <f>IF(基本データ入力!F12="","",基本データ入力!$C$4)</f>
        <v/>
      </c>
      <c r="G10" s="8" t="str">
        <f>IF(基本データ入力!F12="","",TRIM(基本データ入力!F12)&amp;"  "&amp;TRIM(基本データ入力!G12))</f>
        <v/>
      </c>
      <c r="H10" s="8" t="str">
        <f>IF(基本データ入力!F12="","",TRIM(基本データ入力!$C$7))</f>
        <v/>
      </c>
      <c r="I10" s="8" t="str">
        <f>IF(基本データ入力!M12="","",基本データ入力!M12)</f>
        <v/>
      </c>
      <c r="J10" s="10" t="str">
        <f>IF(一覧表!E31="","",一覧表!E31)</f>
        <v/>
      </c>
      <c r="K10" s="9" t="str">
        <f>IF(一覧表!F31="","",一覧表!F31)</f>
        <v/>
      </c>
      <c r="L10" s="9" t="str">
        <f>IF(一覧表!G31="","",一覧表!G31)</f>
        <v/>
      </c>
      <c r="M10" s="11" t="str">
        <f>IF(一覧表!H31="","",一覧表!H31)</f>
        <v/>
      </c>
      <c r="N10" s="12" t="str">
        <f>IF(一覧表!I31="","",一覧表!I31)</f>
        <v/>
      </c>
      <c r="O10" s="13" t="str">
        <f>IF(一覧表!J31="","",一覧表!J31)</f>
        <v/>
      </c>
      <c r="P10" s="9" t="str">
        <f>IF(一覧表!K31="","",一覧表!K31)</f>
        <v/>
      </c>
      <c r="Q10" s="9" t="str">
        <f>IF(一覧表!L31="","",一覧表!L31)</f>
        <v/>
      </c>
      <c r="R10" s="9" t="str">
        <f>IF(一覧表!M31="","",一覧表!M31)</f>
        <v/>
      </c>
      <c r="S10" s="14" t="str">
        <f>IF(一覧表!N31="","",一覧表!N31)</f>
        <v/>
      </c>
      <c r="T10" s="8" t="str">
        <f>IF(基本データ入力!F12="","",TRIM(基本データ入力!H12)&amp;" "&amp;TRIM(基本データ入力!I12))</f>
        <v/>
      </c>
      <c r="U10" s="8" t="str">
        <f>IF(基本データ入力!G12="","",TRIM(基本データ入力!J12)&amp;" "&amp;TRIM(基本データ入力!K12)&amp;"("&amp;RIGHTB(基本データ入力!N12,2)&amp;")")</f>
        <v/>
      </c>
      <c r="Z10" t="str">
        <f>IF(N10="","",N10+D10*10000)</f>
        <v/>
      </c>
      <c r="AA10" s="428"/>
      <c r="AB10" s="28">
        <v>2</v>
      </c>
      <c r="AC10" s="28">
        <f t="shared" si="2"/>
        <v>0</v>
      </c>
      <c r="AD10" s="28">
        <f t="shared" si="2"/>
        <v>0</v>
      </c>
      <c r="AE10" s="28">
        <f t="shared" si="2"/>
        <v>0</v>
      </c>
      <c r="AF10" s="28">
        <f t="shared" si="2"/>
        <v>0</v>
      </c>
      <c r="AG10" s="28">
        <f t="shared" si="2"/>
        <v>0</v>
      </c>
      <c r="AH10" s="28">
        <f t="shared" si="2"/>
        <v>0</v>
      </c>
      <c r="AJ10" s="7" t="s">
        <v>110</v>
      </c>
      <c r="AK10" s="7"/>
      <c r="AL10" s="29"/>
      <c r="AM10" s="29">
        <v>101</v>
      </c>
    </row>
    <row r="11" spans="1:39" ht="14.25" x14ac:dyDescent="0.15">
      <c r="A11">
        <f>COUNTIF($D$2:D11,"1")</f>
        <v>0</v>
      </c>
      <c r="B11">
        <f>COUNTIF($D$2:D11,"2")</f>
        <v>0</v>
      </c>
      <c r="C11" t="str">
        <f t="shared" si="0"/>
        <v/>
      </c>
      <c r="D11" s="8" t="str">
        <f>IF(基本データ入力!L13="","",基本データ入力!L13)</f>
        <v/>
      </c>
      <c r="E11" s="8" t="str">
        <f>IF(基本データ入力!E13="","",基本データ入力!E13)</f>
        <v/>
      </c>
      <c r="F11" s="8" t="str">
        <f>IF(基本データ入力!F13="","",基本データ入力!$C$4)</f>
        <v/>
      </c>
      <c r="G11" s="8" t="str">
        <f>IF(基本データ入力!F13="","",TRIM(基本データ入力!F13)&amp;"  "&amp;TRIM(基本データ入力!G13))</f>
        <v/>
      </c>
      <c r="H11" s="8" t="str">
        <f>IF(基本データ入力!F13="","",TRIM(基本データ入力!$C$7))</f>
        <v/>
      </c>
      <c r="I11" s="8" t="str">
        <f>IF(基本データ入力!M13="","",基本データ入力!M13)</f>
        <v/>
      </c>
      <c r="J11" s="10" t="str">
        <f>IF(一覧表!E32="","",一覧表!E32)</f>
        <v/>
      </c>
      <c r="K11" s="9" t="str">
        <f>IF(一覧表!F32="","",一覧表!F32)</f>
        <v/>
      </c>
      <c r="L11" s="9" t="str">
        <f>IF(一覧表!G32="","",一覧表!G32)</f>
        <v/>
      </c>
      <c r="M11" s="11" t="str">
        <f>IF(一覧表!H32="","",一覧表!H32)</f>
        <v/>
      </c>
      <c r="N11" s="12" t="str">
        <f>IF(一覧表!I32="","",一覧表!I32)</f>
        <v/>
      </c>
      <c r="O11" s="13" t="str">
        <f>IF(一覧表!J32="","",一覧表!J32)</f>
        <v/>
      </c>
      <c r="P11" s="9" t="str">
        <f>IF(一覧表!K32="","",一覧表!K32)</f>
        <v/>
      </c>
      <c r="Q11" s="9" t="str">
        <f>IF(一覧表!L32="","",一覧表!L32)</f>
        <v/>
      </c>
      <c r="R11" s="9" t="str">
        <f>IF(一覧表!M32="","",一覧表!M32)</f>
        <v/>
      </c>
      <c r="S11" s="14" t="str">
        <f>IF(一覧表!N32="","",一覧表!N32)</f>
        <v/>
      </c>
      <c r="T11" s="8" t="str">
        <f>IF(基本データ入力!F13="","",TRIM(基本データ入力!H13)&amp;" "&amp;TRIM(基本データ入力!I13))</f>
        <v/>
      </c>
      <c r="U11" s="8" t="str">
        <f>IF(基本データ入力!G13="","",TRIM(基本データ入力!J13)&amp;" "&amp;TRIM(基本データ入力!K13)&amp;"("&amp;RIGHTB(基本データ入力!N13,2)&amp;")")</f>
        <v/>
      </c>
      <c r="Z11" t="str">
        <f>IF(N11="","",N11+D11*10000)</f>
        <v/>
      </c>
      <c r="AA11" s="428"/>
      <c r="AB11" s="28">
        <v>3</v>
      </c>
      <c r="AC11" s="28">
        <f t="shared" si="2"/>
        <v>0</v>
      </c>
      <c r="AD11" s="28">
        <f t="shared" si="2"/>
        <v>0</v>
      </c>
      <c r="AE11" s="28">
        <f t="shared" si="2"/>
        <v>0</v>
      </c>
      <c r="AF11" s="28">
        <f t="shared" si="2"/>
        <v>0</v>
      </c>
      <c r="AG11" s="28">
        <f t="shared" si="2"/>
        <v>0</v>
      </c>
      <c r="AH11" s="28">
        <f t="shared" si="2"/>
        <v>0</v>
      </c>
      <c r="AJ11" s="7" t="s">
        <v>47</v>
      </c>
      <c r="AK11" s="7"/>
      <c r="AL11" s="29">
        <v>110</v>
      </c>
      <c r="AM11" s="29"/>
    </row>
    <row r="12" spans="1:39" ht="14.25" x14ac:dyDescent="0.15">
      <c r="A12">
        <f>COUNTIF($D$2:D12,"1")</f>
        <v>0</v>
      </c>
      <c r="B12">
        <f>COUNTIF($D$2:D12,"2")</f>
        <v>0</v>
      </c>
      <c r="C12" t="str">
        <f t="shared" si="0"/>
        <v/>
      </c>
      <c r="D12" s="8" t="str">
        <f>IF(基本データ入力!L14="","",基本データ入力!L14)</f>
        <v/>
      </c>
      <c r="E12" s="8" t="str">
        <f>IF(基本データ入力!E14="","",基本データ入力!E14)</f>
        <v/>
      </c>
      <c r="F12" s="8" t="str">
        <f>IF(基本データ入力!F14="","",基本データ入力!$C$4)</f>
        <v/>
      </c>
      <c r="G12" s="8" t="str">
        <f>IF(基本データ入力!F14="","",TRIM(基本データ入力!F14)&amp;"  "&amp;TRIM(基本データ入力!G14))</f>
        <v/>
      </c>
      <c r="H12" s="8" t="str">
        <f>IF(基本データ入力!F14="","",TRIM(基本データ入力!$C$7))</f>
        <v/>
      </c>
      <c r="I12" s="8" t="str">
        <f>IF(基本データ入力!M14="","",基本データ入力!M14)</f>
        <v/>
      </c>
      <c r="J12" s="10" t="str">
        <f>IF(一覧表!E33="","",一覧表!E33)</f>
        <v/>
      </c>
      <c r="K12" s="9" t="str">
        <f>IF(一覧表!F33="","",一覧表!F33)</f>
        <v/>
      </c>
      <c r="L12" s="9" t="str">
        <f>IF(一覧表!G33="","",一覧表!G33)</f>
        <v/>
      </c>
      <c r="M12" s="11" t="str">
        <f>IF(一覧表!H33="","",一覧表!H33)</f>
        <v/>
      </c>
      <c r="N12" s="12" t="str">
        <f>IF(一覧表!I33="","",一覧表!I33)</f>
        <v/>
      </c>
      <c r="O12" s="13" t="str">
        <f>IF(一覧表!J33="","",一覧表!J33)</f>
        <v/>
      </c>
      <c r="P12" s="9" t="str">
        <f>IF(一覧表!K33="","",一覧表!K33)</f>
        <v/>
      </c>
      <c r="Q12" s="9" t="str">
        <f>IF(一覧表!L33="","",一覧表!L33)</f>
        <v/>
      </c>
      <c r="R12" s="9" t="str">
        <f>IF(一覧表!M33="","",一覧表!M33)</f>
        <v/>
      </c>
      <c r="S12" s="14" t="str">
        <f>IF(一覧表!N33="","",一覧表!N33)</f>
        <v/>
      </c>
      <c r="T12" s="8" t="str">
        <f>IF(基本データ入力!F14="","",TRIM(基本データ入力!H14)&amp;" "&amp;TRIM(基本データ入力!I14))</f>
        <v/>
      </c>
      <c r="U12" s="8" t="str">
        <f>IF(基本データ入力!G14="","",TRIM(基本データ入力!J14)&amp;" "&amp;TRIM(基本データ入力!K14)&amp;"("&amp;RIGHTB(基本データ入力!N14,2)&amp;")")</f>
        <v/>
      </c>
      <c r="Z12" t="str">
        <f>IF(N12="","",N12+D12*10000)</f>
        <v/>
      </c>
      <c r="AA12" s="428"/>
      <c r="AB12" s="28">
        <v>4</v>
      </c>
      <c r="AC12" s="28">
        <f t="shared" si="2"/>
        <v>0</v>
      </c>
      <c r="AD12" s="28">
        <f t="shared" si="2"/>
        <v>0</v>
      </c>
      <c r="AE12" s="28">
        <f t="shared" si="2"/>
        <v>0</v>
      </c>
      <c r="AF12" s="28">
        <f t="shared" si="2"/>
        <v>0</v>
      </c>
      <c r="AG12" s="28">
        <f t="shared" si="2"/>
        <v>0</v>
      </c>
      <c r="AH12" s="28">
        <f t="shared" si="2"/>
        <v>0</v>
      </c>
      <c r="AJ12" s="7" t="s">
        <v>111</v>
      </c>
      <c r="AK12" s="7"/>
      <c r="AL12" s="29">
        <v>111</v>
      </c>
      <c r="AM12" s="29"/>
    </row>
    <row r="13" spans="1:39" ht="14.25" x14ac:dyDescent="0.15">
      <c r="A13">
        <f>COUNTIF($D$2:D13,"1")</f>
        <v>0</v>
      </c>
      <c r="B13">
        <f>COUNTIF($D$2:D13,"2")</f>
        <v>0</v>
      </c>
      <c r="C13" t="str">
        <f t="shared" si="0"/>
        <v/>
      </c>
      <c r="D13" s="8" t="str">
        <f>IF(基本データ入力!L15="","",基本データ入力!L15)</f>
        <v/>
      </c>
      <c r="E13" s="8" t="str">
        <f>IF(基本データ入力!E15="","",基本データ入力!E15)</f>
        <v/>
      </c>
      <c r="F13" s="8" t="str">
        <f>IF(基本データ入力!F15="","",基本データ入力!$C$4)</f>
        <v/>
      </c>
      <c r="G13" s="8" t="str">
        <f>IF(基本データ入力!F15="","",TRIM(基本データ入力!F15)&amp;"  "&amp;TRIM(基本データ入力!G15))</f>
        <v/>
      </c>
      <c r="H13" s="8" t="str">
        <f>IF(基本データ入力!F15="","",TRIM(基本データ入力!$C$7))</f>
        <v/>
      </c>
      <c r="I13" s="8" t="str">
        <f>IF(基本データ入力!M15="","",基本データ入力!M15)</f>
        <v/>
      </c>
      <c r="J13" s="10" t="str">
        <f>IF(一覧表!E34="","",一覧表!E34)</f>
        <v/>
      </c>
      <c r="K13" s="9" t="str">
        <f>IF(一覧表!F34="","",一覧表!F34)</f>
        <v/>
      </c>
      <c r="L13" s="9" t="str">
        <f>IF(一覧表!G34="","",一覧表!G34)</f>
        <v/>
      </c>
      <c r="M13" s="11" t="str">
        <f>IF(一覧表!H34="","",一覧表!H34)</f>
        <v/>
      </c>
      <c r="N13" s="12" t="str">
        <f>IF(一覧表!I34="","",一覧表!I34)</f>
        <v/>
      </c>
      <c r="O13" s="13" t="str">
        <f>IF(一覧表!J34="","",一覧表!J34)</f>
        <v/>
      </c>
      <c r="P13" s="9" t="str">
        <f>IF(一覧表!K34="","",一覧表!K34)</f>
        <v/>
      </c>
      <c r="Q13" s="9" t="str">
        <f>IF(一覧表!L34="","",一覧表!L34)</f>
        <v/>
      </c>
      <c r="R13" s="9" t="str">
        <f>IF(一覧表!M34="","",一覧表!M34)</f>
        <v/>
      </c>
      <c r="S13" s="14" t="str">
        <f>IF(一覧表!N34="","",一覧表!N34)</f>
        <v/>
      </c>
      <c r="T13" s="8" t="str">
        <f>IF(基本データ入力!F15="","",TRIM(基本データ入力!H15)&amp;" "&amp;TRIM(基本データ入力!I15))</f>
        <v/>
      </c>
      <c r="U13" s="8" t="str">
        <f>IF(基本データ入力!G15="","",TRIM(基本データ入力!J15)&amp;" "&amp;TRIM(基本データ入力!K15)&amp;"("&amp;RIGHTB(基本データ入力!N15,2)&amp;")")</f>
        <v/>
      </c>
      <c r="Z13" t="str">
        <f>IF(N13="","",N13+D13*10000)</f>
        <v/>
      </c>
      <c r="AA13" s="428"/>
      <c r="AB13" s="28">
        <v>5</v>
      </c>
      <c r="AC13" s="28">
        <f t="shared" si="2"/>
        <v>0</v>
      </c>
      <c r="AD13" s="28">
        <f t="shared" si="2"/>
        <v>0</v>
      </c>
      <c r="AE13" s="28">
        <f t="shared" si="2"/>
        <v>0</v>
      </c>
      <c r="AF13" s="28">
        <f t="shared" si="2"/>
        <v>0</v>
      </c>
      <c r="AG13" s="28">
        <f t="shared" si="2"/>
        <v>0</v>
      </c>
      <c r="AH13" s="28">
        <f t="shared" si="2"/>
        <v>0</v>
      </c>
      <c r="AJ13" s="6" t="s">
        <v>48</v>
      </c>
      <c r="AK13" s="6"/>
      <c r="AL13" s="29">
        <v>501</v>
      </c>
      <c r="AM13" s="29">
        <v>501</v>
      </c>
    </row>
    <row r="14" spans="1:39" ht="14.25" x14ac:dyDescent="0.15">
      <c r="A14">
        <f>COUNTIF($D$2:D14,"1")</f>
        <v>0</v>
      </c>
      <c r="B14">
        <f>COUNTIF($D$2:D14,"2")</f>
        <v>0</v>
      </c>
      <c r="C14" t="str">
        <f t="shared" si="0"/>
        <v/>
      </c>
      <c r="D14" s="8" t="str">
        <f>IF(基本データ入力!L16="","",基本データ入力!L16)</f>
        <v/>
      </c>
      <c r="E14" s="8" t="str">
        <f>IF(基本データ入力!E16="","",基本データ入力!E16)</f>
        <v/>
      </c>
      <c r="F14" s="8" t="str">
        <f>IF(基本データ入力!F16="","",基本データ入力!$C$4)</f>
        <v/>
      </c>
      <c r="G14" s="8" t="str">
        <f>IF(基本データ入力!F16="","",TRIM(基本データ入力!F16)&amp;"  "&amp;TRIM(基本データ入力!G16))</f>
        <v/>
      </c>
      <c r="H14" s="8" t="str">
        <f>IF(基本データ入力!F16="","",TRIM(基本データ入力!$C$7))</f>
        <v/>
      </c>
      <c r="I14" s="8" t="str">
        <f>IF(基本データ入力!M16="","",基本データ入力!M16)</f>
        <v/>
      </c>
      <c r="J14" s="10" t="str">
        <f>IF(一覧表!E35="","",一覧表!E35)</f>
        <v/>
      </c>
      <c r="K14" s="9" t="str">
        <f>IF(一覧表!F35="","",一覧表!F35)</f>
        <v/>
      </c>
      <c r="L14" s="9" t="str">
        <f>IF(一覧表!G35="","",一覧表!G35)</f>
        <v/>
      </c>
      <c r="M14" s="11" t="str">
        <f>IF(一覧表!H35="","",一覧表!H35)</f>
        <v/>
      </c>
      <c r="N14" s="12" t="str">
        <f>IF(一覧表!I35="","",一覧表!I35)</f>
        <v/>
      </c>
      <c r="O14" s="13" t="str">
        <f>IF(一覧表!J35="","",一覧表!J35)</f>
        <v/>
      </c>
      <c r="P14" s="9" t="str">
        <f>IF(一覧表!K35="","",一覧表!K35)</f>
        <v/>
      </c>
      <c r="Q14" s="9" t="str">
        <f>IF(一覧表!L35="","",一覧表!L35)</f>
        <v/>
      </c>
      <c r="R14" s="9" t="str">
        <f>IF(一覧表!M35="","",一覧表!M35)</f>
        <v/>
      </c>
      <c r="S14" s="14" t="str">
        <f>IF(一覧表!N35="","",一覧表!N35)</f>
        <v/>
      </c>
      <c r="T14" s="8" t="str">
        <f>IF(基本データ入力!F16="","",TRIM(基本データ入力!H16)&amp;" "&amp;TRIM(基本データ入力!I16))</f>
        <v/>
      </c>
      <c r="U14" s="8" t="str">
        <f>IF(基本データ入力!G16="","",TRIM(基本データ入力!J16)&amp;" "&amp;TRIM(基本データ入力!K16)&amp;"("&amp;RIGHTB(基本データ入力!N16,2)&amp;")")</f>
        <v/>
      </c>
      <c r="Z14" t="str">
        <f>IF(N14="","",N14+D14*10000)</f>
        <v/>
      </c>
      <c r="AA14" s="428"/>
      <c r="AB14" s="28">
        <v>6</v>
      </c>
      <c r="AC14" s="28">
        <f t="shared" si="2"/>
        <v>0</v>
      </c>
      <c r="AD14" s="28">
        <f t="shared" si="2"/>
        <v>0</v>
      </c>
      <c r="AE14" s="28">
        <f t="shared" si="2"/>
        <v>0</v>
      </c>
      <c r="AF14" s="28">
        <f t="shared" si="2"/>
        <v>0</v>
      </c>
      <c r="AG14" s="28">
        <f t="shared" si="2"/>
        <v>0</v>
      </c>
      <c r="AH14" s="28">
        <f t="shared" si="2"/>
        <v>0</v>
      </c>
      <c r="AJ14" s="6" t="s">
        <v>49</v>
      </c>
      <c r="AK14" s="6"/>
      <c r="AL14" s="29">
        <v>502</v>
      </c>
      <c r="AM14" s="29">
        <v>502</v>
      </c>
    </row>
    <row r="15" spans="1:39" ht="14.25" x14ac:dyDescent="0.15">
      <c r="A15">
        <f>COUNTIF($D$2:D15,"1")</f>
        <v>0</v>
      </c>
      <c r="B15">
        <f>COUNTIF($D$2:D15,"2")</f>
        <v>0</v>
      </c>
      <c r="C15" t="str">
        <f t="shared" si="0"/>
        <v/>
      </c>
      <c r="D15" s="8" t="str">
        <f>IF(基本データ入力!L17="","",基本データ入力!L17)</f>
        <v/>
      </c>
      <c r="E15" s="8" t="str">
        <f>IF(基本データ入力!E17="","",基本データ入力!E17)</f>
        <v/>
      </c>
      <c r="F15" s="8" t="str">
        <f>IF(基本データ入力!F17="","",基本データ入力!$C$4)</f>
        <v/>
      </c>
      <c r="G15" s="8" t="str">
        <f>IF(基本データ入力!F17="","",TRIM(基本データ入力!F17)&amp;"  "&amp;TRIM(基本データ入力!G17))</f>
        <v/>
      </c>
      <c r="H15" s="8" t="str">
        <f>IF(基本データ入力!F17="","",TRIM(基本データ入力!$C$7))</f>
        <v/>
      </c>
      <c r="I15" s="8" t="str">
        <f>IF(基本データ入力!M17="","",基本データ入力!M17)</f>
        <v/>
      </c>
      <c r="J15" s="10" t="str">
        <f>IF(一覧表!E36="","",一覧表!E36)</f>
        <v/>
      </c>
      <c r="K15" s="9" t="str">
        <f>IF(一覧表!F36="","",一覧表!F36)</f>
        <v/>
      </c>
      <c r="L15" s="9" t="str">
        <f>IF(一覧表!G36="","",一覧表!G36)</f>
        <v/>
      </c>
      <c r="M15" s="11" t="str">
        <f>IF(一覧表!H36="","",一覧表!H36)</f>
        <v/>
      </c>
      <c r="N15" s="12" t="str">
        <f>IF(一覧表!I36="","",一覧表!I36)</f>
        <v/>
      </c>
      <c r="O15" s="13" t="str">
        <f>IF(一覧表!J36="","",一覧表!J36)</f>
        <v/>
      </c>
      <c r="P15" s="9" t="str">
        <f>IF(一覧表!K36="","",一覧表!K36)</f>
        <v/>
      </c>
      <c r="Q15" s="9" t="str">
        <f>IF(一覧表!L36="","",一覧表!L36)</f>
        <v/>
      </c>
      <c r="R15" s="9" t="str">
        <f>IF(一覧表!M36="","",一覧表!M36)</f>
        <v/>
      </c>
      <c r="S15" s="14" t="str">
        <f>IF(一覧表!N36="","",一覧表!N36)</f>
        <v/>
      </c>
      <c r="T15" s="8" t="str">
        <f>IF(基本データ入力!F17="","",TRIM(基本データ入力!H17)&amp;" "&amp;TRIM(基本データ入力!I17))</f>
        <v/>
      </c>
      <c r="U15" s="8" t="str">
        <f>IF(基本データ入力!G17="","",TRIM(基本データ入力!J17)&amp;" "&amp;TRIM(基本データ入力!K17)&amp;"("&amp;RIGHTB(基本データ入力!N17,2)&amp;")")</f>
        <v/>
      </c>
      <c r="Z15" t="str">
        <f>IF(N15="","",N15+D15*10000)</f>
        <v/>
      </c>
      <c r="AJ15" s="6" t="s">
        <v>50</v>
      </c>
      <c r="AK15" s="6"/>
      <c r="AL15" s="29">
        <v>503</v>
      </c>
      <c r="AM15" s="29">
        <v>503</v>
      </c>
    </row>
    <row r="16" spans="1:39" ht="14.25" x14ac:dyDescent="0.15">
      <c r="A16">
        <f>COUNTIF($D$2:D16,"1")</f>
        <v>0</v>
      </c>
      <c r="B16">
        <f>COUNTIF($D$2:D16,"2")</f>
        <v>0</v>
      </c>
      <c r="C16" t="str">
        <f t="shared" si="0"/>
        <v/>
      </c>
      <c r="D16" s="8" t="str">
        <f>IF(基本データ入力!L18="","",基本データ入力!L18)</f>
        <v/>
      </c>
      <c r="E16" s="8" t="str">
        <f>IF(基本データ入力!E18="","",基本データ入力!E18)</f>
        <v/>
      </c>
      <c r="F16" s="8" t="str">
        <f>IF(基本データ入力!F18="","",基本データ入力!$C$4)</f>
        <v/>
      </c>
      <c r="G16" s="8" t="str">
        <f>IF(基本データ入力!F18="","",TRIM(基本データ入力!F18)&amp;"  "&amp;TRIM(基本データ入力!G18))</f>
        <v/>
      </c>
      <c r="H16" s="8" t="str">
        <f>IF(基本データ入力!F18="","",TRIM(基本データ入力!$C$7))</f>
        <v/>
      </c>
      <c r="I16" s="8" t="str">
        <f>IF(基本データ入力!M18="","",基本データ入力!M18)</f>
        <v/>
      </c>
      <c r="J16" s="10" t="str">
        <f>IF(一覧表!E37="","",一覧表!E37)</f>
        <v/>
      </c>
      <c r="K16" s="9" t="str">
        <f>IF(一覧表!F37="","",一覧表!F37)</f>
        <v/>
      </c>
      <c r="L16" s="9" t="str">
        <f>IF(一覧表!G37="","",一覧表!G37)</f>
        <v/>
      </c>
      <c r="M16" s="11" t="str">
        <f>IF(一覧表!H37="","",一覧表!H37)</f>
        <v/>
      </c>
      <c r="N16" s="12" t="str">
        <f>IF(一覧表!I37="","",一覧表!I37)</f>
        <v/>
      </c>
      <c r="O16" s="13" t="str">
        <f>IF(一覧表!J37="","",一覧表!J37)</f>
        <v/>
      </c>
      <c r="P16" s="9" t="str">
        <f>IF(一覧表!K37="","",一覧表!K37)</f>
        <v/>
      </c>
      <c r="Q16" s="9" t="str">
        <f>IF(一覧表!L37="","",一覧表!L37)</f>
        <v/>
      </c>
      <c r="R16" s="9" t="str">
        <f>IF(一覧表!M37="","",一覧表!M37)</f>
        <v/>
      </c>
      <c r="S16" s="14" t="str">
        <f>IF(一覧表!N37="","",一覧表!N37)</f>
        <v/>
      </c>
      <c r="T16" s="8" t="str">
        <f>IF(基本データ入力!F18="","",TRIM(基本データ入力!H18)&amp;" "&amp;TRIM(基本データ入力!I18))</f>
        <v/>
      </c>
      <c r="U16" s="8" t="str">
        <f>IF(基本データ入力!G18="","",TRIM(基本データ入力!J18)&amp;" "&amp;TRIM(基本データ入力!K18)&amp;"("&amp;RIGHTB(基本データ入力!N18,2)&amp;")")</f>
        <v/>
      </c>
      <c r="Z16" t="str">
        <f>IF(N16="","",N16+D16*10000)</f>
        <v/>
      </c>
      <c r="AJ16" s="6" t="s">
        <v>51</v>
      </c>
      <c r="AK16" s="6"/>
      <c r="AL16" s="29">
        <v>504</v>
      </c>
      <c r="AM16" s="29">
        <v>504</v>
      </c>
    </row>
    <row r="17" spans="1:39" ht="14.25" x14ac:dyDescent="0.15">
      <c r="A17">
        <f>COUNTIF($D$2:D17,"1")</f>
        <v>0</v>
      </c>
      <c r="B17">
        <f>COUNTIF($D$2:D17,"2")</f>
        <v>0</v>
      </c>
      <c r="C17" t="str">
        <f t="shared" si="0"/>
        <v/>
      </c>
      <c r="D17" s="8" t="str">
        <f>IF(基本データ入力!L19="","",基本データ入力!L19)</f>
        <v/>
      </c>
      <c r="E17" s="8" t="str">
        <f>IF(基本データ入力!E19="","",基本データ入力!E19)</f>
        <v/>
      </c>
      <c r="F17" s="8" t="str">
        <f>IF(基本データ入力!F19="","",基本データ入力!$C$4)</f>
        <v/>
      </c>
      <c r="G17" s="8" t="str">
        <f>IF(基本データ入力!F19="","",TRIM(基本データ入力!F19)&amp;"  "&amp;TRIM(基本データ入力!G19))</f>
        <v/>
      </c>
      <c r="H17" s="8" t="str">
        <f>IF(基本データ入力!F19="","",TRIM(基本データ入力!$C$7))</f>
        <v/>
      </c>
      <c r="I17" s="8" t="str">
        <f>IF(基本データ入力!M19="","",基本データ入力!M19)</f>
        <v/>
      </c>
      <c r="J17" s="10" t="str">
        <f>IF(一覧表!E38="","",一覧表!E38)</f>
        <v/>
      </c>
      <c r="K17" s="9" t="str">
        <f>IF(一覧表!F38="","",一覧表!F38)</f>
        <v/>
      </c>
      <c r="L17" s="9" t="str">
        <f>IF(一覧表!G38="","",一覧表!G38)</f>
        <v/>
      </c>
      <c r="M17" s="11" t="str">
        <f>IF(一覧表!H38="","",一覧表!H38)</f>
        <v/>
      </c>
      <c r="N17" s="12" t="str">
        <f>IF(一覧表!I38="","",一覧表!I38)</f>
        <v/>
      </c>
      <c r="O17" s="13" t="str">
        <f>IF(一覧表!J38="","",一覧表!J38)</f>
        <v/>
      </c>
      <c r="P17" s="9" t="str">
        <f>IF(一覧表!K38="","",一覧表!K38)</f>
        <v/>
      </c>
      <c r="Q17" s="9" t="str">
        <f>IF(一覧表!L38="","",一覧表!L38)</f>
        <v/>
      </c>
      <c r="R17" s="9" t="str">
        <f>IF(一覧表!M38="","",一覧表!M38)</f>
        <v/>
      </c>
      <c r="S17" s="14" t="str">
        <f>IF(一覧表!N38="","",一覧表!N38)</f>
        <v/>
      </c>
      <c r="T17" s="8" t="str">
        <f>IF(基本データ入力!F19="","",TRIM(基本データ入力!H19)&amp;" "&amp;TRIM(基本データ入力!I19))</f>
        <v/>
      </c>
      <c r="U17" s="8" t="str">
        <f>IF(基本データ入力!G19="","",TRIM(基本データ入力!J19)&amp;" "&amp;TRIM(基本データ入力!K19)&amp;"("&amp;RIGHTB(基本データ入力!N19,2)&amp;")")</f>
        <v/>
      </c>
      <c r="Z17" t="str">
        <f>IF(N17="","",N17+D17*10000)</f>
        <v/>
      </c>
      <c r="AJ17" s="6" t="s">
        <v>52</v>
      </c>
      <c r="AK17" s="7" t="s">
        <v>53</v>
      </c>
      <c r="AL17" s="29"/>
      <c r="AM17" s="29">
        <v>627</v>
      </c>
    </row>
    <row r="18" spans="1:39" ht="14.25" x14ac:dyDescent="0.15">
      <c r="A18">
        <f>COUNTIF($D$2:D18,"1")</f>
        <v>0</v>
      </c>
      <c r="B18">
        <f>COUNTIF($D$2:D18,"2")</f>
        <v>0</v>
      </c>
      <c r="C18" t="str">
        <f t="shared" si="0"/>
        <v/>
      </c>
      <c r="D18" s="8" t="str">
        <f>IF(基本データ入力!L20="","",基本データ入力!L20)</f>
        <v/>
      </c>
      <c r="E18" s="8" t="str">
        <f>IF(基本データ入力!E20="","",基本データ入力!E20)</f>
        <v/>
      </c>
      <c r="F18" s="8" t="str">
        <f>IF(基本データ入力!F20="","",基本データ入力!$C$4)</f>
        <v/>
      </c>
      <c r="G18" s="8" t="str">
        <f>IF(基本データ入力!F20="","",TRIM(基本データ入力!F20)&amp;"  "&amp;TRIM(基本データ入力!G20))</f>
        <v/>
      </c>
      <c r="H18" s="8" t="str">
        <f>IF(基本データ入力!F20="","",TRIM(基本データ入力!$C$7))</f>
        <v/>
      </c>
      <c r="I18" s="8" t="str">
        <f>IF(基本データ入力!M20="","",基本データ入力!M20)</f>
        <v/>
      </c>
      <c r="J18" s="10" t="str">
        <f>IF(一覧表!E39="","",一覧表!E39)</f>
        <v/>
      </c>
      <c r="K18" s="9" t="str">
        <f>IF(一覧表!F39="","",一覧表!F39)</f>
        <v/>
      </c>
      <c r="L18" s="9" t="str">
        <f>IF(一覧表!G39="","",一覧表!G39)</f>
        <v/>
      </c>
      <c r="M18" s="11" t="str">
        <f>IF(一覧表!H39="","",一覧表!H39)</f>
        <v/>
      </c>
      <c r="N18" s="12" t="str">
        <f>IF(一覧表!I39="","",一覧表!I39)</f>
        <v/>
      </c>
      <c r="O18" s="13" t="str">
        <f>IF(一覧表!J39="","",一覧表!J39)</f>
        <v/>
      </c>
      <c r="P18" s="9" t="str">
        <f>IF(一覧表!K39="","",一覧表!K39)</f>
        <v/>
      </c>
      <c r="Q18" s="9" t="str">
        <f>IF(一覧表!L39="","",一覧表!L39)</f>
        <v/>
      </c>
      <c r="R18" s="9" t="str">
        <f>IF(一覧表!M39="","",一覧表!M39)</f>
        <v/>
      </c>
      <c r="S18" s="14" t="str">
        <f>IF(一覧表!N39="","",一覧表!N39)</f>
        <v/>
      </c>
      <c r="T18" s="8" t="str">
        <f>IF(基本データ入力!F20="","",TRIM(基本データ入力!H20)&amp;" "&amp;TRIM(基本データ入力!I20))</f>
        <v/>
      </c>
      <c r="U18" s="8" t="str">
        <f>IF(基本データ入力!G20="","",TRIM(基本データ入力!J20)&amp;" "&amp;TRIM(基本データ入力!K20)&amp;"("&amp;RIGHTB(基本データ入力!N20,2)&amp;")")</f>
        <v/>
      </c>
      <c r="Z18" t="str">
        <f>IF(N18="","",N18+D18*10000)</f>
        <v/>
      </c>
      <c r="AJ18" s="6"/>
      <c r="AK18" s="7" t="s">
        <v>54</v>
      </c>
      <c r="AL18" s="29">
        <v>640</v>
      </c>
      <c r="AM18" s="29">
        <v>640</v>
      </c>
    </row>
    <row r="19" spans="1:39" ht="14.25" x14ac:dyDescent="0.15">
      <c r="A19">
        <f>COUNTIF($D$2:D19,"1")</f>
        <v>0</v>
      </c>
      <c r="B19">
        <f>COUNTIF($D$2:D19,"2")</f>
        <v>0</v>
      </c>
      <c r="C19" t="str">
        <f t="shared" si="0"/>
        <v/>
      </c>
      <c r="D19" s="8" t="str">
        <f>IF(基本データ入力!L21="","",基本データ入力!L21)</f>
        <v/>
      </c>
      <c r="E19" s="8" t="str">
        <f>IF(基本データ入力!E21="","",基本データ入力!E21)</f>
        <v/>
      </c>
      <c r="F19" s="8" t="str">
        <f>IF(基本データ入力!F21="","",基本データ入力!$C$4)</f>
        <v/>
      </c>
      <c r="G19" s="8" t="str">
        <f>IF(基本データ入力!F21="","",TRIM(基本データ入力!F21)&amp;"  "&amp;TRIM(基本データ入力!G21))</f>
        <v/>
      </c>
      <c r="H19" s="8" t="str">
        <f>IF(基本データ入力!F21="","",TRIM(基本データ入力!$C$7))</f>
        <v/>
      </c>
      <c r="I19" s="8" t="str">
        <f>IF(基本データ入力!M21="","",基本データ入力!M21)</f>
        <v/>
      </c>
      <c r="J19" s="10" t="str">
        <f>IF(一覧表!E40="","",一覧表!E40)</f>
        <v/>
      </c>
      <c r="K19" s="9" t="str">
        <f>IF(一覧表!F40="","",一覧表!F40)</f>
        <v/>
      </c>
      <c r="L19" s="9" t="str">
        <f>IF(一覧表!G40="","",一覧表!G40)</f>
        <v/>
      </c>
      <c r="M19" s="11" t="str">
        <f>IF(一覧表!H40="","",一覧表!H40)</f>
        <v/>
      </c>
      <c r="N19" s="12" t="str">
        <f>IF(一覧表!I40="","",一覧表!I40)</f>
        <v/>
      </c>
      <c r="O19" s="13" t="str">
        <f>IF(一覧表!J40="","",一覧表!J40)</f>
        <v/>
      </c>
      <c r="P19" s="9" t="str">
        <f>IF(一覧表!K40="","",一覧表!K40)</f>
        <v/>
      </c>
      <c r="Q19" s="9" t="str">
        <f>IF(一覧表!L40="","",一覧表!L40)</f>
        <v/>
      </c>
      <c r="R19" s="9" t="str">
        <f>IF(一覧表!M40="","",一覧表!M40)</f>
        <v/>
      </c>
      <c r="S19" s="14" t="str">
        <f>IF(一覧表!N40="","",一覧表!N40)</f>
        <v/>
      </c>
      <c r="T19" s="8" t="str">
        <f>IF(基本データ入力!F21="","",TRIM(基本データ入力!H21)&amp;" "&amp;TRIM(基本データ入力!I21))</f>
        <v/>
      </c>
      <c r="U19" s="8" t="str">
        <f>IF(基本データ入力!G21="","",TRIM(基本データ入力!J21)&amp;" "&amp;TRIM(基本データ入力!K21)&amp;"("&amp;RIGHTB(基本データ入力!N21,2)&amp;")")</f>
        <v/>
      </c>
      <c r="Z19" t="str">
        <f>IF(N19="","",N19+D19*10000)</f>
        <v/>
      </c>
      <c r="AJ19" s="7"/>
      <c r="AK19" s="7" t="s">
        <v>55</v>
      </c>
      <c r="AL19" s="29">
        <v>650</v>
      </c>
      <c r="AM19" s="29"/>
    </row>
    <row r="20" spans="1:39" ht="14.25" x14ac:dyDescent="0.15">
      <c r="A20">
        <f>COUNTIF($D$2:D20,"1")</f>
        <v>0</v>
      </c>
      <c r="B20">
        <f>COUNTIF($D$2:D20,"2")</f>
        <v>0</v>
      </c>
      <c r="C20" t="str">
        <f t="shared" si="0"/>
        <v/>
      </c>
      <c r="D20" s="8" t="str">
        <f>IF(基本データ入力!L22="","",基本データ入力!L22)</f>
        <v/>
      </c>
      <c r="E20" s="8" t="str">
        <f>IF(基本データ入力!E22="","",基本データ入力!E22)</f>
        <v/>
      </c>
      <c r="F20" s="8" t="str">
        <f>IF(基本データ入力!F22="","",基本データ入力!$C$4)</f>
        <v/>
      </c>
      <c r="G20" s="8" t="str">
        <f>IF(基本データ入力!F22="","",TRIM(基本データ入力!F22)&amp;"  "&amp;TRIM(基本データ入力!G22))</f>
        <v/>
      </c>
      <c r="H20" s="8" t="str">
        <f>IF(基本データ入力!F22="","",TRIM(基本データ入力!$C$7))</f>
        <v/>
      </c>
      <c r="I20" s="8" t="str">
        <f>IF(基本データ入力!M22="","",基本データ入力!M22)</f>
        <v/>
      </c>
      <c r="J20" s="10" t="str">
        <f>IF(一覧表!E41="","",一覧表!E41)</f>
        <v/>
      </c>
      <c r="K20" s="9" t="str">
        <f>IF(一覧表!F41="","",一覧表!F41)</f>
        <v/>
      </c>
      <c r="L20" s="9" t="str">
        <f>IF(一覧表!G41="","",一覧表!G41)</f>
        <v/>
      </c>
      <c r="M20" s="11" t="str">
        <f>IF(一覧表!H41="","",一覧表!H41)</f>
        <v/>
      </c>
      <c r="N20" s="12" t="str">
        <f>IF(一覧表!I41="","",一覧表!I41)</f>
        <v/>
      </c>
      <c r="O20" s="13" t="str">
        <f>IF(一覧表!J41="","",一覧表!J41)</f>
        <v/>
      </c>
      <c r="P20" s="9" t="str">
        <f>IF(一覧表!K41="","",一覧表!K41)</f>
        <v/>
      </c>
      <c r="Q20" s="9" t="str">
        <f>IF(一覧表!L41="","",一覧表!L41)</f>
        <v/>
      </c>
      <c r="R20" s="9" t="str">
        <f>IF(一覧表!M41="","",一覧表!M41)</f>
        <v/>
      </c>
      <c r="S20" s="14" t="str">
        <f>IF(一覧表!N41="","",一覧表!N41)</f>
        <v/>
      </c>
      <c r="T20" s="8" t="str">
        <f>IF(基本データ入力!F22="","",TRIM(基本データ入力!H22)&amp;" "&amp;TRIM(基本データ入力!I22))</f>
        <v/>
      </c>
      <c r="U20" s="8" t="str">
        <f>IF(基本データ入力!G22="","",TRIM(基本データ入力!J22)&amp;" "&amp;TRIM(基本データ入力!K22)&amp;"("&amp;RIGHTB(基本データ入力!N22,2)&amp;")")</f>
        <v/>
      </c>
      <c r="Z20" t="str">
        <f>IF(N20="","",N20+D20*10000)</f>
        <v/>
      </c>
      <c r="AJ20" s="6" t="s">
        <v>56</v>
      </c>
      <c r="AK20" s="7" t="s">
        <v>57</v>
      </c>
      <c r="AL20" s="29">
        <v>601</v>
      </c>
      <c r="AM20" s="29">
        <v>601</v>
      </c>
    </row>
    <row r="21" spans="1:39" ht="14.25" x14ac:dyDescent="0.15">
      <c r="A21">
        <f>COUNTIF($D$2:D21,"1")</f>
        <v>0</v>
      </c>
      <c r="B21">
        <f>COUNTIF($D$2:D21,"2")</f>
        <v>0</v>
      </c>
      <c r="C21" t="str">
        <f t="shared" si="0"/>
        <v/>
      </c>
      <c r="D21" s="8" t="str">
        <f>IF(基本データ入力!L23="","",基本データ入力!L23)</f>
        <v/>
      </c>
      <c r="E21" s="8" t="str">
        <f>IF(基本データ入力!E23="","",基本データ入力!E23)</f>
        <v/>
      </c>
      <c r="F21" s="8" t="str">
        <f>IF(基本データ入力!F23="","",基本データ入力!$C$4)</f>
        <v/>
      </c>
      <c r="G21" s="8" t="str">
        <f>IF(基本データ入力!F23="","",TRIM(基本データ入力!F23)&amp;"  "&amp;TRIM(基本データ入力!G23))</f>
        <v/>
      </c>
      <c r="H21" s="8" t="str">
        <f>IF(基本データ入力!F23="","",TRIM(基本データ入力!$C$7))</f>
        <v/>
      </c>
      <c r="I21" s="8" t="str">
        <f>IF(基本データ入力!M23="","",基本データ入力!M23)</f>
        <v/>
      </c>
      <c r="J21" s="10" t="str">
        <f>IF(一覧表!E42="","",一覧表!E42)</f>
        <v/>
      </c>
      <c r="K21" s="9" t="str">
        <f>IF(一覧表!F42="","",一覧表!F42)</f>
        <v/>
      </c>
      <c r="L21" s="9" t="str">
        <f>IF(一覧表!G42="","",一覧表!G42)</f>
        <v/>
      </c>
      <c r="M21" s="11" t="str">
        <f>IF(一覧表!H42="","",一覧表!H42)</f>
        <v/>
      </c>
      <c r="N21" s="12" t="str">
        <f>IF(一覧表!I42="","",一覧表!I42)</f>
        <v/>
      </c>
      <c r="O21" s="13" t="str">
        <f>IF(一覧表!J42="","",一覧表!J42)</f>
        <v/>
      </c>
      <c r="P21" s="9" t="str">
        <f>IF(一覧表!K42="","",一覧表!K42)</f>
        <v/>
      </c>
      <c r="Q21" s="9" t="str">
        <f>IF(一覧表!L42="","",一覧表!L42)</f>
        <v/>
      </c>
      <c r="R21" s="9" t="str">
        <f>IF(一覧表!M42="","",一覧表!M42)</f>
        <v/>
      </c>
      <c r="S21" s="14" t="str">
        <f>IF(一覧表!N42="","",一覧表!N42)</f>
        <v/>
      </c>
      <c r="T21" s="8" t="str">
        <f>IF(基本データ入力!F23="","",TRIM(基本データ入力!H23)&amp;" "&amp;TRIM(基本データ入力!I23))</f>
        <v/>
      </c>
      <c r="U21" s="8" t="str">
        <f>IF(基本データ入力!G23="","",TRIM(基本データ入力!J23)&amp;" "&amp;TRIM(基本データ入力!K23)&amp;"("&amp;RIGHTB(基本データ入力!N23,2)&amp;")")</f>
        <v/>
      </c>
      <c r="Z21" t="str">
        <f>IF(N21="","",N21+D21*10000)</f>
        <v/>
      </c>
      <c r="AJ21" s="6"/>
      <c r="AK21" s="7" t="s">
        <v>58</v>
      </c>
      <c r="AL21" s="29">
        <v>615</v>
      </c>
      <c r="AM21" s="29"/>
    </row>
    <row r="22" spans="1:39" ht="14.25" x14ac:dyDescent="0.15">
      <c r="A22">
        <f>COUNTIF($D$2:D22,"1")</f>
        <v>0</v>
      </c>
      <c r="B22">
        <f>COUNTIF($D$2:D22,"2")</f>
        <v>0</v>
      </c>
      <c r="C22" t="str">
        <f t="shared" si="0"/>
        <v/>
      </c>
      <c r="D22" s="8" t="str">
        <f>IF(基本データ入力!L24="","",基本データ入力!L24)</f>
        <v/>
      </c>
      <c r="E22" s="8" t="str">
        <f>IF(基本データ入力!E24="","",基本データ入力!E24)</f>
        <v/>
      </c>
      <c r="F22" s="8" t="str">
        <f>IF(基本データ入力!F24="","",基本データ入力!$C$4)</f>
        <v/>
      </c>
      <c r="G22" s="8" t="str">
        <f>IF(基本データ入力!F24="","",TRIM(基本データ入力!F24)&amp;"  "&amp;TRIM(基本データ入力!G24))</f>
        <v/>
      </c>
      <c r="H22" s="8" t="str">
        <f>IF(基本データ入力!F24="","",TRIM(基本データ入力!$C$7))</f>
        <v/>
      </c>
      <c r="I22" s="8" t="str">
        <f>IF(基本データ入力!M24="","",基本データ入力!M24)</f>
        <v/>
      </c>
      <c r="J22" s="10" t="str">
        <f>IF(一覧表!E43="","",一覧表!E43)</f>
        <v/>
      </c>
      <c r="K22" s="9" t="str">
        <f>IF(一覧表!F43="","",一覧表!F43)</f>
        <v/>
      </c>
      <c r="L22" s="9" t="str">
        <f>IF(一覧表!G43="","",一覧表!G43)</f>
        <v/>
      </c>
      <c r="M22" s="11" t="str">
        <f>IF(一覧表!H43="","",一覧表!H43)</f>
        <v/>
      </c>
      <c r="N22" s="12" t="str">
        <f>IF(一覧表!I43="","",一覧表!I43)</f>
        <v/>
      </c>
      <c r="O22" s="13" t="str">
        <f>IF(一覧表!J43="","",一覧表!J43)</f>
        <v/>
      </c>
      <c r="P22" s="9" t="str">
        <f>IF(一覧表!K43="","",一覧表!K43)</f>
        <v/>
      </c>
      <c r="Q22" s="9" t="str">
        <f>IF(一覧表!L43="","",一覧表!L43)</f>
        <v/>
      </c>
      <c r="R22" s="9" t="str">
        <f>IF(一覧表!M43="","",一覧表!M43)</f>
        <v/>
      </c>
      <c r="S22" s="14" t="str">
        <f>IF(一覧表!N43="","",一覧表!N43)</f>
        <v/>
      </c>
      <c r="T22" s="8" t="str">
        <f>IF(基本データ入力!F24="","",TRIM(基本データ入力!H24)&amp;" "&amp;TRIM(基本データ入力!I24))</f>
        <v/>
      </c>
      <c r="U22" s="8" t="str">
        <f>IF(基本データ入力!G24="","",TRIM(基本データ入力!J24)&amp;" "&amp;TRIM(基本データ入力!K24)&amp;"("&amp;RIGHTB(基本データ入力!N24,2)&amp;")")</f>
        <v/>
      </c>
      <c r="Z22" t="str">
        <f>IF(N22="","",N22+D22*10000)</f>
        <v/>
      </c>
      <c r="AJ22" s="6" t="s">
        <v>59</v>
      </c>
      <c r="AK22" s="6" t="s">
        <v>60</v>
      </c>
      <c r="AL22" s="29">
        <v>901</v>
      </c>
      <c r="AM22" s="29">
        <v>901</v>
      </c>
    </row>
    <row r="23" spans="1:39" ht="14.25" x14ac:dyDescent="0.15">
      <c r="A23">
        <f>COUNTIF($D$2:D23,"1")</f>
        <v>0</v>
      </c>
      <c r="B23">
        <f>COUNTIF($D$2:D23,"2")</f>
        <v>0</v>
      </c>
      <c r="C23" t="str">
        <f t="shared" si="0"/>
        <v/>
      </c>
      <c r="D23" s="8" t="str">
        <f>IF(基本データ入力!L25="","",基本データ入力!L25)</f>
        <v/>
      </c>
      <c r="E23" s="8" t="str">
        <f>IF(基本データ入力!E25="","",基本データ入力!E25)</f>
        <v/>
      </c>
      <c r="F23" s="8" t="str">
        <f>IF(基本データ入力!F25="","",基本データ入力!$C$4)</f>
        <v/>
      </c>
      <c r="G23" s="8" t="str">
        <f>IF(基本データ入力!F25="","",TRIM(基本データ入力!F25)&amp;"  "&amp;TRIM(基本データ入力!G25))</f>
        <v/>
      </c>
      <c r="H23" s="8" t="str">
        <f>IF(基本データ入力!F25="","",TRIM(基本データ入力!$C$7))</f>
        <v/>
      </c>
      <c r="I23" s="8" t="str">
        <f>IF(基本データ入力!M25="","",基本データ入力!M25)</f>
        <v/>
      </c>
      <c r="J23" s="10" t="str">
        <f>IF(一覧表!E44="","",一覧表!E44)</f>
        <v/>
      </c>
      <c r="K23" s="9" t="str">
        <f>IF(一覧表!F44="","",一覧表!F44)</f>
        <v/>
      </c>
      <c r="L23" s="9" t="str">
        <f>IF(一覧表!G44="","",一覧表!G44)</f>
        <v/>
      </c>
      <c r="M23" s="11" t="str">
        <f>IF(一覧表!H44="","",一覧表!H44)</f>
        <v/>
      </c>
      <c r="N23" s="12" t="str">
        <f>IF(一覧表!I44="","",一覧表!I44)</f>
        <v/>
      </c>
      <c r="O23" s="13" t="str">
        <f>IF(一覧表!J44="","",一覧表!J44)</f>
        <v/>
      </c>
      <c r="P23" s="9" t="str">
        <f>IF(一覧表!K44="","",一覧表!K44)</f>
        <v/>
      </c>
      <c r="Q23" s="9" t="str">
        <f>IF(一覧表!L44="","",一覧表!L44)</f>
        <v/>
      </c>
      <c r="R23" s="9" t="str">
        <f>IF(一覧表!M44="","",一覧表!M44)</f>
        <v/>
      </c>
      <c r="S23" s="14" t="str">
        <f>IF(一覧表!N44="","",一覧表!N44)</f>
        <v/>
      </c>
      <c r="T23" s="8" t="str">
        <f>IF(基本データ入力!F25="","",TRIM(基本データ入力!H25)&amp;" "&amp;TRIM(基本データ入力!I25))</f>
        <v/>
      </c>
      <c r="U23" s="8" t="str">
        <f>IF(基本データ入力!G25="","",TRIM(基本データ入力!J25)&amp;" "&amp;TRIM(基本データ入力!K25)&amp;"("&amp;RIGHTB(基本データ入力!N25,2)&amp;")")</f>
        <v/>
      </c>
      <c r="Z23" t="str">
        <f>IF(N23="","",N23+D23*10000)</f>
        <v/>
      </c>
    </row>
    <row r="24" spans="1:39" ht="14.25" x14ac:dyDescent="0.15">
      <c r="A24">
        <f>COUNTIF($D$2:D24,"1")</f>
        <v>0</v>
      </c>
      <c r="B24">
        <f>COUNTIF($D$2:D24,"2")</f>
        <v>0</v>
      </c>
      <c r="C24" t="str">
        <f t="shared" si="0"/>
        <v/>
      </c>
      <c r="D24" s="8" t="str">
        <f>IF(基本データ入力!L26="","",基本データ入力!L26)</f>
        <v/>
      </c>
      <c r="E24" s="8" t="str">
        <f>IF(基本データ入力!E26="","",基本データ入力!E26)</f>
        <v/>
      </c>
      <c r="F24" s="8" t="str">
        <f>IF(基本データ入力!F26="","",基本データ入力!$C$4)</f>
        <v/>
      </c>
      <c r="G24" s="8" t="str">
        <f>IF(基本データ入力!F26="","",TRIM(基本データ入力!F26)&amp;"  "&amp;TRIM(基本データ入力!G26))</f>
        <v/>
      </c>
      <c r="H24" s="8" t="str">
        <f>IF(基本データ入力!F26="","",TRIM(基本データ入力!$C$7))</f>
        <v/>
      </c>
      <c r="I24" s="8" t="str">
        <f>IF(基本データ入力!M26="","",基本データ入力!M26)</f>
        <v/>
      </c>
      <c r="J24" s="10" t="str">
        <f>IF(一覧表!E45="","",一覧表!E45)</f>
        <v/>
      </c>
      <c r="K24" s="9" t="str">
        <f>IF(一覧表!F45="","",一覧表!F45)</f>
        <v/>
      </c>
      <c r="L24" s="9" t="str">
        <f>IF(一覧表!G45="","",一覧表!G45)</f>
        <v/>
      </c>
      <c r="M24" s="11" t="str">
        <f>IF(一覧表!H45="","",一覧表!H45)</f>
        <v/>
      </c>
      <c r="N24" s="12" t="str">
        <f>IF(一覧表!I45="","",一覧表!I45)</f>
        <v/>
      </c>
      <c r="O24" s="13" t="str">
        <f>IF(一覧表!J45="","",一覧表!J45)</f>
        <v/>
      </c>
      <c r="P24" s="9" t="str">
        <f>IF(一覧表!K45="","",一覧表!K45)</f>
        <v/>
      </c>
      <c r="Q24" s="9" t="str">
        <f>IF(一覧表!L45="","",一覧表!L45)</f>
        <v/>
      </c>
      <c r="R24" s="9" t="str">
        <f>IF(一覧表!M45="","",一覧表!M45)</f>
        <v/>
      </c>
      <c r="S24" s="14" t="str">
        <f>IF(一覧表!N45="","",一覧表!N45)</f>
        <v/>
      </c>
      <c r="T24" s="8" t="str">
        <f>IF(基本データ入力!F26="","",TRIM(基本データ入力!H26)&amp;" "&amp;TRIM(基本データ入力!I26))</f>
        <v/>
      </c>
      <c r="U24" s="8" t="str">
        <f>IF(基本データ入力!G26="","",TRIM(基本データ入力!J26)&amp;" "&amp;TRIM(基本データ入力!K26)&amp;"("&amp;RIGHTB(基本データ入力!N26,2)&amp;")")</f>
        <v/>
      </c>
      <c r="Z24" t="str">
        <f>IF(N24="","",N24+D24*10000)</f>
        <v/>
      </c>
    </row>
    <row r="25" spans="1:39" ht="14.25" x14ac:dyDescent="0.15">
      <c r="A25">
        <f>COUNTIF($D$2:D25,"1")</f>
        <v>0</v>
      </c>
      <c r="B25">
        <f>COUNTIF($D$2:D25,"2")</f>
        <v>0</v>
      </c>
      <c r="C25" t="str">
        <f t="shared" si="0"/>
        <v/>
      </c>
      <c r="D25" s="8" t="str">
        <f>IF(基本データ入力!L27="","",基本データ入力!L27)</f>
        <v/>
      </c>
      <c r="E25" s="8" t="str">
        <f>IF(基本データ入力!E27="","",基本データ入力!E27)</f>
        <v/>
      </c>
      <c r="F25" s="8" t="str">
        <f>IF(基本データ入力!F27="","",基本データ入力!$C$4)</f>
        <v/>
      </c>
      <c r="G25" s="8" t="str">
        <f>IF(基本データ入力!F27="","",TRIM(基本データ入力!F27)&amp;"  "&amp;TRIM(基本データ入力!G27))</f>
        <v/>
      </c>
      <c r="H25" s="8" t="str">
        <f>IF(基本データ入力!F27="","",TRIM(基本データ入力!$C$7))</f>
        <v/>
      </c>
      <c r="I25" s="8" t="str">
        <f>IF(基本データ入力!M27="","",基本データ入力!M27)</f>
        <v/>
      </c>
      <c r="J25" s="10" t="str">
        <f>IF(一覧表!E46="","",一覧表!E46)</f>
        <v/>
      </c>
      <c r="K25" s="9" t="str">
        <f>IF(一覧表!F46="","",一覧表!F46)</f>
        <v/>
      </c>
      <c r="L25" s="9" t="str">
        <f>IF(一覧表!G46="","",一覧表!G46)</f>
        <v/>
      </c>
      <c r="M25" s="11" t="str">
        <f>IF(一覧表!H46="","",一覧表!H46)</f>
        <v/>
      </c>
      <c r="N25" s="12" t="str">
        <f>IF(一覧表!I46="","",一覧表!I46)</f>
        <v/>
      </c>
      <c r="O25" s="13" t="str">
        <f>IF(一覧表!J46="","",一覧表!J46)</f>
        <v/>
      </c>
      <c r="P25" s="9" t="str">
        <f>IF(一覧表!K46="","",一覧表!K46)</f>
        <v/>
      </c>
      <c r="Q25" s="9" t="str">
        <f>IF(一覧表!L46="","",一覧表!L46)</f>
        <v/>
      </c>
      <c r="R25" s="9" t="str">
        <f>IF(一覧表!M46="","",一覧表!M46)</f>
        <v/>
      </c>
      <c r="S25" s="14" t="str">
        <f>IF(一覧表!N46="","",一覧表!N46)</f>
        <v/>
      </c>
      <c r="T25" s="8" t="str">
        <f>IF(基本データ入力!F27="","",TRIM(基本データ入力!H27)&amp;" "&amp;TRIM(基本データ入力!I27))</f>
        <v/>
      </c>
      <c r="U25" s="8" t="str">
        <f>IF(基本データ入力!G27="","",TRIM(基本データ入力!J27)&amp;" "&amp;TRIM(基本データ入力!K27)&amp;"("&amp;RIGHTB(基本データ入力!N27,2)&amp;")")</f>
        <v/>
      </c>
      <c r="Z25" t="str">
        <f>IF(N25="","",N25+D25*10000)</f>
        <v/>
      </c>
    </row>
    <row r="26" spans="1:39" ht="14.25" x14ac:dyDescent="0.15">
      <c r="A26">
        <f>COUNTIF($D$2:D26,"1")</f>
        <v>0</v>
      </c>
      <c r="B26">
        <f>COUNTIF($D$2:D26,"2")</f>
        <v>0</v>
      </c>
      <c r="C26" t="str">
        <f t="shared" si="0"/>
        <v/>
      </c>
      <c r="D26" s="8" t="str">
        <f>IF(基本データ入力!L28="","",基本データ入力!L28)</f>
        <v/>
      </c>
      <c r="E26" s="8" t="str">
        <f>IF(基本データ入力!E28="","",基本データ入力!E28)</f>
        <v/>
      </c>
      <c r="F26" s="8" t="str">
        <f>IF(基本データ入力!F28="","",基本データ入力!$C$4)</f>
        <v/>
      </c>
      <c r="G26" s="8" t="str">
        <f>IF(基本データ入力!F28="","",TRIM(基本データ入力!F28)&amp;"  "&amp;TRIM(基本データ入力!G28))</f>
        <v/>
      </c>
      <c r="H26" s="8" t="str">
        <f>IF(基本データ入力!F28="","",TRIM(基本データ入力!$C$7))</f>
        <v/>
      </c>
      <c r="I26" s="8" t="str">
        <f>IF(基本データ入力!M28="","",基本データ入力!M28)</f>
        <v/>
      </c>
      <c r="J26" s="10" t="str">
        <f>IF(一覧表!E47="","",一覧表!E47)</f>
        <v/>
      </c>
      <c r="K26" s="9" t="str">
        <f>IF(一覧表!F47="","",一覧表!F47)</f>
        <v/>
      </c>
      <c r="L26" s="9" t="str">
        <f>IF(一覧表!G47="","",一覧表!G47)</f>
        <v/>
      </c>
      <c r="M26" s="11" t="str">
        <f>IF(一覧表!H47="","",一覧表!H47)</f>
        <v/>
      </c>
      <c r="N26" s="12" t="str">
        <f>IF(一覧表!I47="","",一覧表!I47)</f>
        <v/>
      </c>
      <c r="O26" s="13" t="str">
        <f>IF(一覧表!J47="","",一覧表!J47)</f>
        <v/>
      </c>
      <c r="P26" s="9" t="str">
        <f>IF(一覧表!K47="","",一覧表!K47)</f>
        <v/>
      </c>
      <c r="Q26" s="9" t="str">
        <f>IF(一覧表!L47="","",一覧表!L47)</f>
        <v/>
      </c>
      <c r="R26" s="9" t="str">
        <f>IF(一覧表!M47="","",一覧表!M47)</f>
        <v/>
      </c>
      <c r="S26" s="14" t="str">
        <f>IF(一覧表!N47="","",一覧表!N47)</f>
        <v/>
      </c>
      <c r="T26" s="8" t="str">
        <f>IF(基本データ入力!F28="","",TRIM(基本データ入力!H28)&amp;" "&amp;TRIM(基本データ入力!I28))</f>
        <v/>
      </c>
      <c r="U26" s="8" t="str">
        <f>IF(基本データ入力!G28="","",TRIM(基本データ入力!J28)&amp;" "&amp;TRIM(基本データ入力!K28)&amp;"("&amp;RIGHTB(基本データ入力!N28,2)&amp;")")</f>
        <v/>
      </c>
      <c r="Z26" t="str">
        <f>IF(N26="","",N26+D26*10000)</f>
        <v/>
      </c>
    </row>
    <row r="27" spans="1:39" ht="14.25" x14ac:dyDescent="0.15">
      <c r="A27">
        <f>COUNTIF($D$2:D27,"1")</f>
        <v>0</v>
      </c>
      <c r="B27">
        <f>COUNTIF($D$2:D27,"2")</f>
        <v>0</v>
      </c>
      <c r="C27" t="str">
        <f t="shared" si="0"/>
        <v/>
      </c>
      <c r="D27" s="8" t="str">
        <f>IF(基本データ入力!L29="","",基本データ入力!L29)</f>
        <v/>
      </c>
      <c r="E27" s="8" t="str">
        <f>IF(基本データ入力!E29="","",基本データ入力!E29)</f>
        <v/>
      </c>
      <c r="F27" s="8" t="str">
        <f>IF(基本データ入力!F29="","",基本データ入力!$C$4)</f>
        <v/>
      </c>
      <c r="G27" s="8" t="str">
        <f>IF(基本データ入力!F29="","",TRIM(基本データ入力!F29)&amp;"  "&amp;TRIM(基本データ入力!G29))</f>
        <v/>
      </c>
      <c r="H27" s="8" t="str">
        <f>IF(基本データ入力!F29="","",TRIM(基本データ入力!$C$7))</f>
        <v/>
      </c>
      <c r="I27" s="8" t="str">
        <f>IF(基本データ入力!M29="","",基本データ入力!M29)</f>
        <v/>
      </c>
      <c r="J27" s="10" t="str">
        <f>IF(一覧表!E48="","",一覧表!E48)</f>
        <v/>
      </c>
      <c r="K27" s="9" t="str">
        <f>IF(一覧表!F48="","",一覧表!F48)</f>
        <v/>
      </c>
      <c r="L27" s="9" t="str">
        <f>IF(一覧表!G48="","",一覧表!G48)</f>
        <v/>
      </c>
      <c r="M27" s="11" t="str">
        <f>IF(一覧表!H48="","",一覧表!H48)</f>
        <v/>
      </c>
      <c r="N27" s="12" t="str">
        <f>IF(一覧表!I48="","",一覧表!I48)</f>
        <v/>
      </c>
      <c r="O27" s="13" t="str">
        <f>IF(一覧表!J48="","",一覧表!J48)</f>
        <v/>
      </c>
      <c r="P27" s="9" t="str">
        <f>IF(一覧表!K48="","",一覧表!K48)</f>
        <v/>
      </c>
      <c r="Q27" s="9" t="str">
        <f>IF(一覧表!L48="","",一覧表!L48)</f>
        <v/>
      </c>
      <c r="R27" s="9" t="str">
        <f>IF(一覧表!M48="","",一覧表!M48)</f>
        <v/>
      </c>
      <c r="S27" s="14" t="str">
        <f>IF(一覧表!N48="","",一覧表!N48)</f>
        <v/>
      </c>
      <c r="T27" s="8" t="str">
        <f>IF(基本データ入力!F29="","",TRIM(基本データ入力!H29)&amp;" "&amp;TRIM(基本データ入力!I29))</f>
        <v/>
      </c>
      <c r="U27" s="8" t="str">
        <f>IF(基本データ入力!G29="","",TRIM(基本データ入力!J29)&amp;" "&amp;TRIM(基本データ入力!K29)&amp;"("&amp;RIGHTB(基本データ入力!N29,2)&amp;")")</f>
        <v/>
      </c>
      <c r="Z27" t="str">
        <f>IF(N27="","",N27+D27*10000)</f>
        <v/>
      </c>
    </row>
    <row r="28" spans="1:39" ht="14.25" x14ac:dyDescent="0.15">
      <c r="A28">
        <f>COUNTIF($D$2:D28,"1")</f>
        <v>0</v>
      </c>
      <c r="B28">
        <f>COUNTIF($D$2:D28,"2")</f>
        <v>0</v>
      </c>
      <c r="C28" t="str">
        <f t="shared" si="0"/>
        <v/>
      </c>
      <c r="D28" s="8" t="str">
        <f>IF(基本データ入力!L30="","",基本データ入力!L30)</f>
        <v/>
      </c>
      <c r="E28" s="8" t="str">
        <f>IF(基本データ入力!E30="","",基本データ入力!E30)</f>
        <v/>
      </c>
      <c r="F28" s="8" t="str">
        <f>IF(基本データ入力!F30="","",基本データ入力!$C$4)</f>
        <v/>
      </c>
      <c r="G28" s="8" t="str">
        <f>IF(基本データ入力!F30="","",TRIM(基本データ入力!F30)&amp;"  "&amp;TRIM(基本データ入力!G30))</f>
        <v/>
      </c>
      <c r="H28" s="8" t="str">
        <f>IF(基本データ入力!F30="","",TRIM(基本データ入力!$C$7))</f>
        <v/>
      </c>
      <c r="I28" s="8" t="str">
        <f>IF(基本データ入力!M30="","",基本データ入力!M30)</f>
        <v/>
      </c>
      <c r="J28" s="10" t="str">
        <f>IF(一覧表!E49="","",一覧表!E49)</f>
        <v/>
      </c>
      <c r="K28" s="9" t="str">
        <f>IF(一覧表!F49="","",一覧表!F49)</f>
        <v/>
      </c>
      <c r="L28" s="9" t="str">
        <f>IF(一覧表!G49="","",一覧表!G49)</f>
        <v/>
      </c>
      <c r="M28" s="11" t="str">
        <f>IF(一覧表!H49="","",一覧表!H49)</f>
        <v/>
      </c>
      <c r="N28" s="12" t="str">
        <f>IF(一覧表!I49="","",一覧表!I49)</f>
        <v/>
      </c>
      <c r="O28" s="13" t="str">
        <f>IF(一覧表!J49="","",一覧表!J49)</f>
        <v/>
      </c>
      <c r="P28" s="9" t="str">
        <f>IF(一覧表!K49="","",一覧表!K49)</f>
        <v/>
      </c>
      <c r="Q28" s="9" t="str">
        <f>IF(一覧表!L49="","",一覧表!L49)</f>
        <v/>
      </c>
      <c r="R28" s="9" t="str">
        <f>IF(一覧表!M49="","",一覧表!M49)</f>
        <v/>
      </c>
      <c r="S28" s="14" t="str">
        <f>IF(一覧表!N49="","",一覧表!N49)</f>
        <v/>
      </c>
      <c r="T28" s="8" t="str">
        <f>IF(基本データ入力!F30="","",TRIM(基本データ入力!H30)&amp;" "&amp;TRIM(基本データ入力!I30))</f>
        <v/>
      </c>
      <c r="U28" s="8" t="str">
        <f>IF(基本データ入力!G30="","",TRIM(基本データ入力!J30)&amp;" "&amp;TRIM(基本データ入力!K30)&amp;"("&amp;RIGHTB(基本データ入力!N30,2)&amp;")")</f>
        <v/>
      </c>
      <c r="Z28" t="str">
        <f>IF(N28="","",N28+D28*10000)</f>
        <v/>
      </c>
    </row>
    <row r="29" spans="1:39" ht="14.25" x14ac:dyDescent="0.15">
      <c r="A29">
        <f>COUNTIF($D$2:D29,"1")</f>
        <v>0</v>
      </c>
      <c r="B29">
        <f>COUNTIF($D$2:D29,"2")</f>
        <v>0</v>
      </c>
      <c r="C29" t="str">
        <f t="shared" si="0"/>
        <v/>
      </c>
      <c r="D29" s="8" t="str">
        <f>IF(基本データ入力!L31="","",基本データ入力!L31)</f>
        <v/>
      </c>
      <c r="E29" s="8" t="str">
        <f>IF(基本データ入力!E31="","",基本データ入力!E31)</f>
        <v/>
      </c>
      <c r="F29" s="8" t="str">
        <f>IF(基本データ入力!F31="","",基本データ入力!$C$4)</f>
        <v/>
      </c>
      <c r="G29" s="8" t="str">
        <f>IF(基本データ入力!F31="","",TRIM(基本データ入力!F31)&amp;"  "&amp;TRIM(基本データ入力!G31))</f>
        <v/>
      </c>
      <c r="H29" s="8" t="str">
        <f>IF(基本データ入力!F31="","",TRIM(基本データ入力!$C$7))</f>
        <v/>
      </c>
      <c r="I29" s="8" t="str">
        <f>IF(基本データ入力!M31="","",基本データ入力!M31)</f>
        <v/>
      </c>
      <c r="J29" s="10" t="str">
        <f>IF(一覧表!E50="","",一覧表!E50)</f>
        <v/>
      </c>
      <c r="K29" s="9" t="str">
        <f>IF(一覧表!F50="","",一覧表!F50)</f>
        <v/>
      </c>
      <c r="L29" s="9" t="str">
        <f>IF(一覧表!G50="","",一覧表!G50)</f>
        <v/>
      </c>
      <c r="M29" s="11" t="str">
        <f>IF(一覧表!H50="","",一覧表!H50)</f>
        <v/>
      </c>
      <c r="N29" s="12" t="str">
        <f>IF(一覧表!I50="","",一覧表!I50)</f>
        <v/>
      </c>
      <c r="O29" s="13" t="str">
        <f>IF(一覧表!J50="","",一覧表!J50)</f>
        <v/>
      </c>
      <c r="P29" s="9" t="str">
        <f>IF(一覧表!K50="","",一覧表!K50)</f>
        <v/>
      </c>
      <c r="Q29" s="9" t="str">
        <f>IF(一覧表!L50="","",一覧表!L50)</f>
        <v/>
      </c>
      <c r="R29" s="9" t="str">
        <f>IF(一覧表!M50="","",一覧表!M50)</f>
        <v/>
      </c>
      <c r="S29" s="14" t="str">
        <f>IF(一覧表!N50="","",一覧表!N50)</f>
        <v/>
      </c>
      <c r="T29" s="8" t="str">
        <f>IF(基本データ入力!F31="","",TRIM(基本データ入力!H31)&amp;" "&amp;TRIM(基本データ入力!I31))</f>
        <v/>
      </c>
      <c r="U29" s="8" t="str">
        <f>IF(基本データ入力!G31="","",TRIM(基本データ入力!J31)&amp;" "&amp;TRIM(基本データ入力!K31)&amp;"("&amp;RIGHTB(基本データ入力!N31,2)&amp;")")</f>
        <v/>
      </c>
      <c r="Z29" t="str">
        <f>IF(N29="","",N29+D29*10000)</f>
        <v/>
      </c>
    </row>
    <row r="30" spans="1:39" ht="14.25" x14ac:dyDescent="0.15">
      <c r="A30">
        <f>COUNTIF($D$2:D30,"1")</f>
        <v>0</v>
      </c>
      <c r="B30">
        <f>COUNTIF($D$2:D30,"2")</f>
        <v>0</v>
      </c>
      <c r="C30" t="str">
        <f t="shared" si="0"/>
        <v/>
      </c>
      <c r="D30" s="8" t="str">
        <f>IF(基本データ入力!L32="","",基本データ入力!L32)</f>
        <v/>
      </c>
      <c r="E30" s="8" t="str">
        <f>IF(基本データ入力!E32="","",基本データ入力!E32)</f>
        <v/>
      </c>
      <c r="F30" s="8" t="str">
        <f>IF(基本データ入力!F32="","",基本データ入力!$C$4)</f>
        <v/>
      </c>
      <c r="G30" s="8" t="str">
        <f>IF(基本データ入力!F32="","",TRIM(基本データ入力!F32)&amp;"  "&amp;TRIM(基本データ入力!G32))</f>
        <v/>
      </c>
      <c r="H30" s="8" t="str">
        <f>IF(基本データ入力!F32="","",TRIM(基本データ入力!$C$7))</f>
        <v/>
      </c>
      <c r="I30" s="8" t="str">
        <f>IF(基本データ入力!M32="","",基本データ入力!M32)</f>
        <v/>
      </c>
      <c r="J30" s="10" t="str">
        <f>IF(一覧表!E51="","",一覧表!E51)</f>
        <v/>
      </c>
      <c r="K30" s="9" t="str">
        <f>IF(一覧表!F51="","",一覧表!F51)</f>
        <v/>
      </c>
      <c r="L30" s="9" t="str">
        <f>IF(一覧表!G51="","",一覧表!G51)</f>
        <v/>
      </c>
      <c r="M30" s="11" t="str">
        <f>IF(一覧表!H51="","",一覧表!H51)</f>
        <v/>
      </c>
      <c r="N30" s="12" t="str">
        <f>IF(一覧表!I51="","",一覧表!I51)</f>
        <v/>
      </c>
      <c r="O30" s="13" t="str">
        <f>IF(一覧表!J51="","",一覧表!J51)</f>
        <v/>
      </c>
      <c r="P30" s="9" t="str">
        <f>IF(一覧表!K51="","",一覧表!K51)</f>
        <v/>
      </c>
      <c r="Q30" s="9" t="str">
        <f>IF(一覧表!L51="","",一覧表!L51)</f>
        <v/>
      </c>
      <c r="R30" s="9" t="str">
        <f>IF(一覧表!M51="","",一覧表!M51)</f>
        <v/>
      </c>
      <c r="S30" s="14" t="str">
        <f>IF(一覧表!N51="","",一覧表!N51)</f>
        <v/>
      </c>
      <c r="T30" s="8" t="str">
        <f>IF(基本データ入力!F32="","",TRIM(基本データ入力!H32)&amp;" "&amp;TRIM(基本データ入力!I32))</f>
        <v/>
      </c>
      <c r="U30" s="8" t="str">
        <f>IF(基本データ入力!G32="","",TRIM(基本データ入力!J32)&amp;" "&amp;TRIM(基本データ入力!K32)&amp;"("&amp;RIGHTB(基本データ入力!N32,2)&amp;")")</f>
        <v/>
      </c>
      <c r="Z30" t="str">
        <f>IF(N30="","",N30+D30*10000)</f>
        <v/>
      </c>
    </row>
    <row r="31" spans="1:39" ht="14.25" x14ac:dyDescent="0.15">
      <c r="A31">
        <f>COUNTIF($D$2:D31,"1")</f>
        <v>0</v>
      </c>
      <c r="B31">
        <f>COUNTIF($D$2:D31,"2")</f>
        <v>0</v>
      </c>
      <c r="C31" t="str">
        <f t="shared" si="0"/>
        <v/>
      </c>
      <c r="D31" s="8" t="str">
        <f>IF(基本データ入力!L33="","",基本データ入力!L33)</f>
        <v/>
      </c>
      <c r="E31" s="8" t="str">
        <f>IF(基本データ入力!E33="","",基本データ入力!E33)</f>
        <v/>
      </c>
      <c r="F31" s="8" t="str">
        <f>IF(基本データ入力!F33="","",基本データ入力!$C$4)</f>
        <v/>
      </c>
      <c r="G31" s="8" t="str">
        <f>IF(基本データ入力!F33="","",TRIM(基本データ入力!F33)&amp;"  "&amp;TRIM(基本データ入力!G33))</f>
        <v/>
      </c>
      <c r="H31" s="8" t="str">
        <f>IF(基本データ入力!F33="","",TRIM(基本データ入力!$C$7))</f>
        <v/>
      </c>
      <c r="I31" s="8" t="str">
        <f>IF(基本データ入力!M33="","",基本データ入力!M33)</f>
        <v/>
      </c>
      <c r="J31" s="10" t="str">
        <f>IF(一覧表!E52="","",一覧表!E52)</f>
        <v/>
      </c>
      <c r="K31" s="9" t="str">
        <f>IF(一覧表!F52="","",一覧表!F52)</f>
        <v/>
      </c>
      <c r="L31" s="9" t="str">
        <f>IF(一覧表!G52="","",一覧表!G52)</f>
        <v/>
      </c>
      <c r="M31" s="11" t="str">
        <f>IF(一覧表!H52="","",一覧表!H52)</f>
        <v/>
      </c>
      <c r="N31" s="12" t="str">
        <f>IF(一覧表!I52="","",一覧表!I52)</f>
        <v/>
      </c>
      <c r="O31" s="13" t="str">
        <f>IF(一覧表!J52="","",一覧表!J52)</f>
        <v/>
      </c>
      <c r="P31" s="9" t="str">
        <f>IF(一覧表!K52="","",一覧表!K52)</f>
        <v/>
      </c>
      <c r="Q31" s="9" t="str">
        <f>IF(一覧表!L52="","",一覧表!L52)</f>
        <v/>
      </c>
      <c r="R31" s="9" t="str">
        <f>IF(一覧表!M52="","",一覧表!M52)</f>
        <v/>
      </c>
      <c r="S31" s="14" t="str">
        <f>IF(一覧表!N52="","",一覧表!N52)</f>
        <v/>
      </c>
      <c r="T31" s="8" t="str">
        <f>IF(基本データ入力!F33="","",TRIM(基本データ入力!H33)&amp;" "&amp;TRIM(基本データ入力!I33))</f>
        <v/>
      </c>
      <c r="U31" s="8" t="str">
        <f>IF(基本データ入力!G33="","",TRIM(基本データ入力!J33)&amp;" "&amp;TRIM(基本データ入力!K33)&amp;"("&amp;RIGHTB(基本データ入力!N33,2)&amp;")")</f>
        <v/>
      </c>
      <c r="Z31" t="str">
        <f>IF(N31="","",N31+D31*10000)</f>
        <v/>
      </c>
    </row>
    <row r="32" spans="1:39" ht="14.25" x14ac:dyDescent="0.15">
      <c r="A32">
        <f>COUNTIF($D$2:D32,"1")</f>
        <v>0</v>
      </c>
      <c r="B32">
        <f>COUNTIF($D$2:D32,"2")</f>
        <v>0</v>
      </c>
      <c r="C32" t="str">
        <f t="shared" si="0"/>
        <v/>
      </c>
      <c r="D32" s="8" t="str">
        <f>IF(基本データ入力!L34="","",基本データ入力!L34)</f>
        <v/>
      </c>
      <c r="E32" s="8" t="str">
        <f>IF(基本データ入力!E34="","",基本データ入力!E34)</f>
        <v/>
      </c>
      <c r="F32" s="8" t="str">
        <f>IF(基本データ入力!F34="","",基本データ入力!$C$4)</f>
        <v/>
      </c>
      <c r="G32" s="8" t="str">
        <f>IF(基本データ入力!F34="","",TRIM(基本データ入力!F34)&amp;"  "&amp;TRIM(基本データ入力!G34))</f>
        <v/>
      </c>
      <c r="H32" s="8" t="str">
        <f>IF(基本データ入力!F34="","",TRIM(基本データ入力!$C$7))</f>
        <v/>
      </c>
      <c r="I32" s="8" t="str">
        <f>IF(基本データ入力!M34="","",基本データ入力!M34)</f>
        <v/>
      </c>
      <c r="J32" s="10" t="str">
        <f>IF(一覧表!E53="","",一覧表!E53)</f>
        <v/>
      </c>
      <c r="K32" s="9" t="str">
        <f>IF(一覧表!F53="","",一覧表!F53)</f>
        <v/>
      </c>
      <c r="L32" s="9" t="str">
        <f>IF(一覧表!G53="","",一覧表!G53)</f>
        <v/>
      </c>
      <c r="M32" s="11" t="str">
        <f>IF(一覧表!H53="","",一覧表!H53)</f>
        <v/>
      </c>
      <c r="N32" s="12" t="str">
        <f>IF(一覧表!I53="","",一覧表!I53)</f>
        <v/>
      </c>
      <c r="O32" s="13" t="str">
        <f>IF(一覧表!J53="","",一覧表!J53)</f>
        <v/>
      </c>
      <c r="P32" s="9" t="str">
        <f>IF(一覧表!K53="","",一覧表!K53)</f>
        <v/>
      </c>
      <c r="Q32" s="9" t="str">
        <f>IF(一覧表!L53="","",一覧表!L53)</f>
        <v/>
      </c>
      <c r="R32" s="9" t="str">
        <f>IF(一覧表!M53="","",一覧表!M53)</f>
        <v/>
      </c>
      <c r="S32" s="14" t="str">
        <f>IF(一覧表!N53="","",一覧表!N53)</f>
        <v/>
      </c>
      <c r="T32" s="8" t="str">
        <f>IF(基本データ入力!F34="","",TRIM(基本データ入力!H34)&amp;" "&amp;TRIM(基本データ入力!I34))</f>
        <v/>
      </c>
      <c r="U32" s="8" t="str">
        <f>IF(基本データ入力!G34="","",TRIM(基本データ入力!J34)&amp;" "&amp;TRIM(基本データ入力!K34)&amp;"("&amp;RIGHTB(基本データ入力!N34,2)&amp;")")</f>
        <v/>
      </c>
      <c r="Z32" t="str">
        <f>IF(N32="","",N32+D32*10000)</f>
        <v/>
      </c>
    </row>
    <row r="33" spans="1:26" ht="14.25" x14ac:dyDescent="0.15">
      <c r="A33">
        <f>COUNTIF($D$2:D33,"1")</f>
        <v>0</v>
      </c>
      <c r="B33">
        <f>COUNTIF($D$2:D33,"2")</f>
        <v>0</v>
      </c>
      <c r="C33" t="str">
        <f t="shared" si="0"/>
        <v/>
      </c>
      <c r="D33" s="8" t="str">
        <f>IF(基本データ入力!L35="","",基本データ入力!L35)</f>
        <v/>
      </c>
      <c r="E33" s="8" t="str">
        <f>IF(基本データ入力!E35="","",基本データ入力!E35)</f>
        <v/>
      </c>
      <c r="F33" s="8" t="str">
        <f>IF(基本データ入力!F35="","",基本データ入力!$C$4)</f>
        <v/>
      </c>
      <c r="G33" s="8" t="str">
        <f>IF(基本データ入力!F35="","",TRIM(基本データ入力!F35)&amp;"  "&amp;TRIM(基本データ入力!G35))</f>
        <v/>
      </c>
      <c r="H33" s="8" t="str">
        <f>IF(基本データ入力!F35="","",TRIM(基本データ入力!$C$7))</f>
        <v/>
      </c>
      <c r="I33" s="8" t="str">
        <f>IF(基本データ入力!M35="","",基本データ入力!M35)</f>
        <v/>
      </c>
      <c r="J33" s="10" t="str">
        <f>IF(一覧表!E54="","",一覧表!E54)</f>
        <v/>
      </c>
      <c r="K33" s="9" t="str">
        <f>IF(一覧表!F54="","",一覧表!F54)</f>
        <v/>
      </c>
      <c r="L33" s="9" t="str">
        <f>IF(一覧表!G54="","",一覧表!G54)</f>
        <v/>
      </c>
      <c r="M33" s="11" t="str">
        <f>IF(一覧表!H54="","",一覧表!H54)</f>
        <v/>
      </c>
      <c r="N33" s="12" t="str">
        <f>IF(一覧表!I54="","",一覧表!I54)</f>
        <v/>
      </c>
      <c r="O33" s="13" t="str">
        <f>IF(一覧表!J54="","",一覧表!J54)</f>
        <v/>
      </c>
      <c r="P33" s="9" t="str">
        <f>IF(一覧表!K54="","",一覧表!K54)</f>
        <v/>
      </c>
      <c r="Q33" s="9" t="str">
        <f>IF(一覧表!L54="","",一覧表!L54)</f>
        <v/>
      </c>
      <c r="R33" s="9" t="str">
        <f>IF(一覧表!M54="","",一覧表!M54)</f>
        <v/>
      </c>
      <c r="S33" s="14" t="str">
        <f>IF(一覧表!N54="","",一覧表!N54)</f>
        <v/>
      </c>
      <c r="T33" s="8" t="str">
        <f>IF(基本データ入力!F35="","",TRIM(基本データ入力!H35)&amp;" "&amp;TRIM(基本データ入力!I35))</f>
        <v/>
      </c>
      <c r="U33" s="8" t="str">
        <f>IF(基本データ入力!G35="","",TRIM(基本データ入力!J35)&amp;" "&amp;TRIM(基本データ入力!K35)&amp;"("&amp;RIGHTB(基本データ入力!N35,2)&amp;")")</f>
        <v/>
      </c>
      <c r="Z33" t="str">
        <f>IF(N33="","",N33+D33*10000)</f>
        <v/>
      </c>
    </row>
    <row r="34" spans="1:26" ht="14.25" x14ac:dyDescent="0.15">
      <c r="A34">
        <f>COUNTIF($D$2:D34,"1")</f>
        <v>0</v>
      </c>
      <c r="B34">
        <f>COUNTIF($D$2:D34,"2")</f>
        <v>0</v>
      </c>
      <c r="C34" t="str">
        <f t="shared" si="0"/>
        <v/>
      </c>
      <c r="D34" s="8" t="str">
        <f>IF(基本データ入力!L36="","",基本データ入力!L36)</f>
        <v/>
      </c>
      <c r="E34" s="8" t="str">
        <f>IF(基本データ入力!E36="","",基本データ入力!E36)</f>
        <v/>
      </c>
      <c r="F34" s="8" t="str">
        <f>IF(基本データ入力!F36="","",基本データ入力!$C$4)</f>
        <v/>
      </c>
      <c r="G34" s="8" t="str">
        <f>IF(基本データ入力!F36="","",TRIM(基本データ入力!F36)&amp;"  "&amp;TRIM(基本データ入力!G36))</f>
        <v/>
      </c>
      <c r="H34" s="8" t="str">
        <f>IF(基本データ入力!F36="","",TRIM(基本データ入力!$C$7))</f>
        <v/>
      </c>
      <c r="I34" s="8" t="str">
        <f>IF(基本データ入力!M36="","",基本データ入力!M36)</f>
        <v/>
      </c>
      <c r="J34" s="10" t="str">
        <f>IF(一覧表!E55="","",一覧表!E55)</f>
        <v/>
      </c>
      <c r="K34" s="9" t="str">
        <f>IF(一覧表!F55="","",一覧表!F55)</f>
        <v/>
      </c>
      <c r="L34" s="9" t="str">
        <f>IF(一覧表!G55="","",一覧表!G55)</f>
        <v/>
      </c>
      <c r="M34" s="11" t="str">
        <f>IF(一覧表!H55="","",一覧表!H55)</f>
        <v/>
      </c>
      <c r="N34" s="12" t="str">
        <f>IF(一覧表!I55="","",一覧表!I55)</f>
        <v/>
      </c>
      <c r="O34" s="13" t="str">
        <f>IF(一覧表!J55="","",一覧表!J55)</f>
        <v/>
      </c>
      <c r="P34" s="9" t="str">
        <f>IF(一覧表!K55="","",一覧表!K55)</f>
        <v/>
      </c>
      <c r="Q34" s="9" t="str">
        <f>IF(一覧表!L55="","",一覧表!L55)</f>
        <v/>
      </c>
      <c r="R34" s="9" t="str">
        <f>IF(一覧表!M55="","",一覧表!M55)</f>
        <v/>
      </c>
      <c r="S34" s="14" t="str">
        <f>IF(一覧表!N55="","",一覧表!N55)</f>
        <v/>
      </c>
      <c r="T34" s="8" t="str">
        <f>IF(基本データ入力!F36="","",TRIM(基本データ入力!H36)&amp;" "&amp;TRIM(基本データ入力!I36))</f>
        <v/>
      </c>
      <c r="U34" s="8" t="str">
        <f>IF(基本データ入力!G36="","",TRIM(基本データ入力!J36)&amp;" "&amp;TRIM(基本データ入力!K36)&amp;"("&amp;RIGHTB(基本データ入力!N36,2)&amp;")")</f>
        <v/>
      </c>
      <c r="Z34" t="str">
        <f>IF(N34="","",N34+D34*10000)</f>
        <v/>
      </c>
    </row>
    <row r="35" spans="1:26" ht="14.25" x14ac:dyDescent="0.15">
      <c r="A35">
        <f>COUNTIF($D$2:D35,"1")</f>
        <v>0</v>
      </c>
      <c r="B35">
        <f>COUNTIF($D$2:D35,"2")</f>
        <v>0</v>
      </c>
      <c r="C35" t="str">
        <f t="shared" si="0"/>
        <v/>
      </c>
      <c r="D35" s="8" t="str">
        <f>IF(基本データ入力!L37="","",基本データ入力!L37)</f>
        <v/>
      </c>
      <c r="E35" s="8" t="str">
        <f>IF(基本データ入力!E37="","",基本データ入力!E37)</f>
        <v/>
      </c>
      <c r="F35" s="8" t="str">
        <f>IF(基本データ入力!F37="","",基本データ入力!$C$4)</f>
        <v/>
      </c>
      <c r="G35" s="8" t="str">
        <f>IF(基本データ入力!F37="","",TRIM(基本データ入力!F37)&amp;"  "&amp;TRIM(基本データ入力!G37))</f>
        <v/>
      </c>
      <c r="H35" s="8" t="str">
        <f>IF(基本データ入力!F37="","",TRIM(基本データ入力!$C$7))</f>
        <v/>
      </c>
      <c r="I35" s="8" t="str">
        <f>IF(基本データ入力!M37="","",基本データ入力!M37)</f>
        <v/>
      </c>
      <c r="J35" s="10" t="str">
        <f>IF(一覧表!E56="","",一覧表!E56)</f>
        <v/>
      </c>
      <c r="K35" s="9" t="str">
        <f>IF(一覧表!F56="","",一覧表!F56)</f>
        <v/>
      </c>
      <c r="L35" s="9" t="str">
        <f>IF(一覧表!G56="","",一覧表!G56)</f>
        <v/>
      </c>
      <c r="M35" s="11" t="str">
        <f>IF(一覧表!H56="","",一覧表!H56)</f>
        <v/>
      </c>
      <c r="N35" s="12" t="str">
        <f>IF(一覧表!I56="","",一覧表!I56)</f>
        <v/>
      </c>
      <c r="O35" s="13" t="str">
        <f>IF(一覧表!J56="","",一覧表!J56)</f>
        <v/>
      </c>
      <c r="P35" s="9" t="str">
        <f>IF(一覧表!K56="","",一覧表!K56)</f>
        <v/>
      </c>
      <c r="Q35" s="9" t="str">
        <f>IF(一覧表!L56="","",一覧表!L56)</f>
        <v/>
      </c>
      <c r="R35" s="9" t="str">
        <f>IF(一覧表!M56="","",一覧表!M56)</f>
        <v/>
      </c>
      <c r="S35" s="14" t="str">
        <f>IF(一覧表!N56="","",一覧表!N56)</f>
        <v/>
      </c>
      <c r="T35" s="8" t="str">
        <f>IF(基本データ入力!F37="","",TRIM(基本データ入力!H37)&amp;" "&amp;TRIM(基本データ入力!I37))</f>
        <v/>
      </c>
      <c r="U35" s="8" t="str">
        <f>IF(基本データ入力!G37="","",TRIM(基本データ入力!J37)&amp;" "&amp;TRIM(基本データ入力!K37)&amp;"("&amp;RIGHTB(基本データ入力!N37,2)&amp;")")</f>
        <v/>
      </c>
      <c r="Z35" t="str">
        <f>IF(N35="","",N35+D35*10000)</f>
        <v/>
      </c>
    </row>
    <row r="36" spans="1:26" ht="14.25" x14ac:dyDescent="0.15">
      <c r="A36">
        <f>COUNTIF($D$2:D36,"1")</f>
        <v>0</v>
      </c>
      <c r="B36">
        <f>COUNTIF($D$2:D36,"2")</f>
        <v>0</v>
      </c>
      <c r="C36" t="str">
        <f t="shared" si="0"/>
        <v/>
      </c>
      <c r="D36" s="8" t="str">
        <f>IF(基本データ入力!L38="","",基本データ入力!L38)</f>
        <v/>
      </c>
      <c r="E36" s="8" t="str">
        <f>IF(基本データ入力!E38="","",基本データ入力!E38)</f>
        <v/>
      </c>
      <c r="F36" s="8" t="str">
        <f>IF(基本データ入力!F38="","",基本データ入力!$C$4)</f>
        <v/>
      </c>
      <c r="G36" s="8" t="str">
        <f>IF(基本データ入力!F38="","",TRIM(基本データ入力!F38)&amp;"  "&amp;TRIM(基本データ入力!G38))</f>
        <v/>
      </c>
      <c r="H36" s="8" t="str">
        <f>IF(基本データ入力!F38="","",TRIM(基本データ入力!$C$7))</f>
        <v/>
      </c>
      <c r="I36" s="8" t="str">
        <f>IF(基本データ入力!M38="","",基本データ入力!M38)</f>
        <v/>
      </c>
      <c r="J36" s="10" t="str">
        <f>IF(一覧表!E57="","",一覧表!E57)</f>
        <v/>
      </c>
      <c r="K36" s="9" t="str">
        <f>IF(一覧表!F57="","",一覧表!F57)</f>
        <v/>
      </c>
      <c r="L36" s="9" t="str">
        <f>IF(一覧表!G57="","",一覧表!G57)</f>
        <v/>
      </c>
      <c r="M36" s="11" t="str">
        <f>IF(一覧表!H57="","",一覧表!H57)</f>
        <v/>
      </c>
      <c r="N36" s="12" t="str">
        <f>IF(一覧表!I57="","",一覧表!I57)</f>
        <v/>
      </c>
      <c r="O36" s="13" t="str">
        <f>IF(一覧表!J57="","",一覧表!J57)</f>
        <v/>
      </c>
      <c r="P36" s="9" t="str">
        <f>IF(一覧表!K57="","",一覧表!K57)</f>
        <v/>
      </c>
      <c r="Q36" s="9" t="str">
        <f>IF(一覧表!L57="","",一覧表!L57)</f>
        <v/>
      </c>
      <c r="R36" s="9" t="str">
        <f>IF(一覧表!M57="","",一覧表!M57)</f>
        <v/>
      </c>
      <c r="S36" s="14" t="str">
        <f>IF(一覧表!N57="","",一覧表!N57)</f>
        <v/>
      </c>
      <c r="T36" s="8" t="str">
        <f>IF(基本データ入力!F38="","",TRIM(基本データ入力!H38)&amp;" "&amp;TRIM(基本データ入力!I38))</f>
        <v/>
      </c>
      <c r="U36" s="8" t="str">
        <f>IF(基本データ入力!G38="","",TRIM(基本データ入力!J38)&amp;" "&amp;TRIM(基本データ入力!K38)&amp;"("&amp;RIGHTB(基本データ入力!N38,2)&amp;")")</f>
        <v/>
      </c>
      <c r="Z36" t="str">
        <f>IF(N36="","",N36+D36*10000)</f>
        <v/>
      </c>
    </row>
    <row r="37" spans="1:26" ht="14.25" x14ac:dyDescent="0.15">
      <c r="A37">
        <f>COUNTIF($D$2:D37,"1")</f>
        <v>0</v>
      </c>
      <c r="B37">
        <f>COUNTIF($D$2:D37,"2")</f>
        <v>0</v>
      </c>
      <c r="C37" t="str">
        <f t="shared" si="0"/>
        <v/>
      </c>
      <c r="D37" s="8" t="str">
        <f>IF(基本データ入力!L39="","",基本データ入力!L39)</f>
        <v/>
      </c>
      <c r="E37" s="8" t="str">
        <f>IF(基本データ入力!E39="","",基本データ入力!E39)</f>
        <v/>
      </c>
      <c r="F37" s="8" t="str">
        <f>IF(基本データ入力!F39="","",基本データ入力!$C$4)</f>
        <v/>
      </c>
      <c r="G37" s="8" t="str">
        <f>IF(基本データ入力!F39="","",TRIM(基本データ入力!F39)&amp;"  "&amp;TRIM(基本データ入力!G39))</f>
        <v/>
      </c>
      <c r="H37" s="8" t="str">
        <f>IF(基本データ入力!F39="","",TRIM(基本データ入力!$C$7))</f>
        <v/>
      </c>
      <c r="I37" s="8" t="str">
        <f>IF(基本データ入力!M39="","",基本データ入力!M39)</f>
        <v/>
      </c>
      <c r="J37" s="10" t="str">
        <f>IF(一覧表!E58="","",一覧表!E58)</f>
        <v/>
      </c>
      <c r="K37" s="9" t="str">
        <f>IF(一覧表!F58="","",一覧表!F58)</f>
        <v/>
      </c>
      <c r="L37" s="9" t="str">
        <f>IF(一覧表!G58="","",一覧表!G58)</f>
        <v/>
      </c>
      <c r="M37" s="11" t="str">
        <f>IF(一覧表!H58="","",一覧表!H58)</f>
        <v/>
      </c>
      <c r="N37" s="12" t="str">
        <f>IF(一覧表!I58="","",一覧表!I58)</f>
        <v/>
      </c>
      <c r="O37" s="13" t="str">
        <f>IF(一覧表!J58="","",一覧表!J58)</f>
        <v/>
      </c>
      <c r="P37" s="9" t="str">
        <f>IF(一覧表!K58="","",一覧表!K58)</f>
        <v/>
      </c>
      <c r="Q37" s="9" t="str">
        <f>IF(一覧表!L58="","",一覧表!L58)</f>
        <v/>
      </c>
      <c r="R37" s="9" t="str">
        <f>IF(一覧表!M58="","",一覧表!M58)</f>
        <v/>
      </c>
      <c r="S37" s="14" t="str">
        <f>IF(一覧表!N58="","",一覧表!N58)</f>
        <v/>
      </c>
      <c r="T37" s="8" t="str">
        <f>IF(基本データ入力!F39="","",TRIM(基本データ入力!H39)&amp;" "&amp;TRIM(基本データ入力!I39))</f>
        <v/>
      </c>
      <c r="U37" s="8" t="str">
        <f>IF(基本データ入力!G39="","",TRIM(基本データ入力!J39)&amp;" "&amp;TRIM(基本データ入力!K39)&amp;"("&amp;RIGHTB(基本データ入力!N39,2)&amp;")")</f>
        <v/>
      </c>
      <c r="Z37" t="str">
        <f>IF(N37="","",N37+D37*10000)</f>
        <v/>
      </c>
    </row>
    <row r="38" spans="1:26" ht="14.25" x14ac:dyDescent="0.15">
      <c r="A38">
        <f>COUNTIF($D$2:D38,"1")</f>
        <v>0</v>
      </c>
      <c r="B38">
        <f>COUNTIF($D$2:D38,"2")</f>
        <v>0</v>
      </c>
      <c r="C38" t="str">
        <f t="shared" si="0"/>
        <v/>
      </c>
      <c r="D38" s="8" t="str">
        <f>IF(基本データ入力!L40="","",基本データ入力!L40)</f>
        <v/>
      </c>
      <c r="E38" s="8" t="str">
        <f>IF(基本データ入力!E40="","",基本データ入力!E40)</f>
        <v/>
      </c>
      <c r="F38" s="8" t="str">
        <f>IF(基本データ入力!F40="","",基本データ入力!$C$4)</f>
        <v/>
      </c>
      <c r="G38" s="8" t="str">
        <f>IF(基本データ入力!F40="","",TRIM(基本データ入力!F40)&amp;"  "&amp;TRIM(基本データ入力!G40))</f>
        <v/>
      </c>
      <c r="H38" s="8" t="str">
        <f>IF(基本データ入力!F40="","",TRIM(基本データ入力!$C$7))</f>
        <v/>
      </c>
      <c r="I38" s="8" t="str">
        <f>IF(基本データ入力!M40="","",基本データ入力!M40)</f>
        <v/>
      </c>
      <c r="J38" s="10" t="str">
        <f>IF(一覧表!E59="","",一覧表!E59)</f>
        <v/>
      </c>
      <c r="K38" s="9" t="str">
        <f>IF(一覧表!F59="","",一覧表!F59)</f>
        <v/>
      </c>
      <c r="L38" s="9" t="str">
        <f>IF(一覧表!G59="","",一覧表!G59)</f>
        <v/>
      </c>
      <c r="M38" s="11" t="str">
        <f>IF(一覧表!H59="","",一覧表!H59)</f>
        <v/>
      </c>
      <c r="N38" s="12" t="str">
        <f>IF(一覧表!I59="","",一覧表!I59)</f>
        <v/>
      </c>
      <c r="O38" s="13" t="str">
        <f>IF(一覧表!J59="","",一覧表!J59)</f>
        <v/>
      </c>
      <c r="P38" s="9" t="str">
        <f>IF(一覧表!K59="","",一覧表!K59)</f>
        <v/>
      </c>
      <c r="Q38" s="9" t="str">
        <f>IF(一覧表!L59="","",一覧表!L59)</f>
        <v/>
      </c>
      <c r="R38" s="9" t="str">
        <f>IF(一覧表!M59="","",一覧表!M59)</f>
        <v/>
      </c>
      <c r="S38" s="14" t="str">
        <f>IF(一覧表!N59="","",一覧表!N59)</f>
        <v/>
      </c>
      <c r="T38" s="8" t="str">
        <f>IF(基本データ入力!F40="","",TRIM(基本データ入力!H40)&amp;" "&amp;TRIM(基本データ入力!I40))</f>
        <v/>
      </c>
      <c r="U38" s="8" t="str">
        <f>IF(基本データ入力!G40="","",TRIM(基本データ入力!J40)&amp;" "&amp;TRIM(基本データ入力!K40)&amp;"("&amp;RIGHTB(基本データ入力!N40,2)&amp;")")</f>
        <v/>
      </c>
      <c r="Z38" t="str">
        <f>IF(N38="","",N38+D38*10000)</f>
        <v/>
      </c>
    </row>
    <row r="39" spans="1:26" ht="14.25" x14ac:dyDescent="0.15">
      <c r="A39">
        <f>COUNTIF($D$2:D39,"1")</f>
        <v>0</v>
      </c>
      <c r="B39">
        <f>COUNTIF($D$2:D39,"2")</f>
        <v>0</v>
      </c>
      <c r="C39" t="str">
        <f t="shared" si="0"/>
        <v/>
      </c>
      <c r="D39" s="8" t="str">
        <f>IF(基本データ入力!L41="","",基本データ入力!L41)</f>
        <v/>
      </c>
      <c r="E39" s="8" t="str">
        <f>IF(基本データ入力!E41="","",基本データ入力!E41)</f>
        <v/>
      </c>
      <c r="F39" s="8" t="str">
        <f>IF(基本データ入力!F41="","",基本データ入力!$C$4)</f>
        <v/>
      </c>
      <c r="G39" s="8" t="str">
        <f>IF(基本データ入力!F41="","",TRIM(基本データ入力!F41)&amp;"  "&amp;TRIM(基本データ入力!G41))</f>
        <v/>
      </c>
      <c r="H39" s="8" t="str">
        <f>IF(基本データ入力!F41="","",TRIM(基本データ入力!$C$7))</f>
        <v/>
      </c>
      <c r="I39" s="8" t="str">
        <f>IF(基本データ入力!M41="","",基本データ入力!M41)</f>
        <v/>
      </c>
      <c r="J39" s="10" t="str">
        <f>IF(一覧表!E60="","",一覧表!E60)</f>
        <v/>
      </c>
      <c r="K39" s="9" t="str">
        <f>IF(一覧表!F60="","",一覧表!F60)</f>
        <v/>
      </c>
      <c r="L39" s="9" t="str">
        <f>IF(一覧表!G60="","",一覧表!G60)</f>
        <v/>
      </c>
      <c r="M39" s="11" t="str">
        <f>IF(一覧表!H60="","",一覧表!H60)</f>
        <v/>
      </c>
      <c r="N39" s="12" t="str">
        <f>IF(一覧表!I60="","",一覧表!I60)</f>
        <v/>
      </c>
      <c r="O39" s="13" t="str">
        <f>IF(一覧表!J60="","",一覧表!J60)</f>
        <v/>
      </c>
      <c r="P39" s="9" t="str">
        <f>IF(一覧表!K60="","",一覧表!K60)</f>
        <v/>
      </c>
      <c r="Q39" s="9" t="str">
        <f>IF(一覧表!L60="","",一覧表!L60)</f>
        <v/>
      </c>
      <c r="R39" s="9" t="str">
        <f>IF(一覧表!M60="","",一覧表!M60)</f>
        <v/>
      </c>
      <c r="S39" s="14" t="str">
        <f>IF(一覧表!N60="","",一覧表!N60)</f>
        <v/>
      </c>
      <c r="T39" s="8" t="str">
        <f>IF(基本データ入力!F41="","",TRIM(基本データ入力!H41)&amp;" "&amp;TRIM(基本データ入力!I41))</f>
        <v/>
      </c>
      <c r="U39" s="8" t="str">
        <f>IF(基本データ入力!G41="","",TRIM(基本データ入力!J41)&amp;" "&amp;TRIM(基本データ入力!K41)&amp;"("&amp;RIGHTB(基本データ入力!N41,2)&amp;")")</f>
        <v/>
      </c>
      <c r="Z39" t="str">
        <f>IF(N39="","",N39+D39*10000)</f>
        <v/>
      </c>
    </row>
    <row r="40" spans="1:26" ht="14.25" x14ac:dyDescent="0.15">
      <c r="A40">
        <f>COUNTIF($D$2:D40,"1")</f>
        <v>0</v>
      </c>
      <c r="B40">
        <f>COUNTIF($D$2:D40,"2")</f>
        <v>0</v>
      </c>
      <c r="C40" t="str">
        <f t="shared" si="0"/>
        <v/>
      </c>
      <c r="D40" s="8" t="str">
        <f>IF(基本データ入力!L42="","",基本データ入力!L42)</f>
        <v/>
      </c>
      <c r="E40" s="8" t="str">
        <f>IF(基本データ入力!E42="","",基本データ入力!E42)</f>
        <v/>
      </c>
      <c r="F40" s="8" t="str">
        <f>IF(基本データ入力!F42="","",基本データ入力!$C$4)</f>
        <v/>
      </c>
      <c r="G40" s="8" t="str">
        <f>IF(基本データ入力!F42="","",TRIM(基本データ入力!F42)&amp;"  "&amp;TRIM(基本データ入力!G42))</f>
        <v/>
      </c>
      <c r="H40" s="8" t="str">
        <f>IF(基本データ入力!F42="","",TRIM(基本データ入力!$C$7))</f>
        <v/>
      </c>
      <c r="I40" s="8" t="str">
        <f>IF(基本データ入力!M42="","",基本データ入力!M42)</f>
        <v/>
      </c>
      <c r="J40" s="10" t="str">
        <f>IF(一覧表!E61="","",一覧表!E61)</f>
        <v/>
      </c>
      <c r="K40" s="9" t="str">
        <f>IF(一覧表!F61="","",一覧表!F61)</f>
        <v/>
      </c>
      <c r="L40" s="9" t="str">
        <f>IF(一覧表!G61="","",一覧表!G61)</f>
        <v/>
      </c>
      <c r="M40" s="11" t="str">
        <f>IF(一覧表!H61="","",一覧表!H61)</f>
        <v/>
      </c>
      <c r="N40" s="12" t="str">
        <f>IF(一覧表!I61="","",一覧表!I61)</f>
        <v/>
      </c>
      <c r="O40" s="13" t="str">
        <f>IF(一覧表!J61="","",一覧表!J61)</f>
        <v/>
      </c>
      <c r="P40" s="9" t="str">
        <f>IF(一覧表!K61="","",一覧表!K61)</f>
        <v/>
      </c>
      <c r="Q40" s="9" t="str">
        <f>IF(一覧表!L61="","",一覧表!L61)</f>
        <v/>
      </c>
      <c r="R40" s="9" t="str">
        <f>IF(一覧表!M61="","",一覧表!M61)</f>
        <v/>
      </c>
      <c r="S40" s="14" t="str">
        <f>IF(一覧表!N61="","",一覧表!N61)</f>
        <v/>
      </c>
      <c r="T40" s="8" t="str">
        <f>IF(基本データ入力!F42="","",TRIM(基本データ入力!H42)&amp;" "&amp;TRIM(基本データ入力!I42))</f>
        <v/>
      </c>
      <c r="U40" s="8" t="str">
        <f>IF(基本データ入力!G42="","",TRIM(基本データ入力!J42)&amp;" "&amp;TRIM(基本データ入力!K42)&amp;"("&amp;RIGHTB(基本データ入力!N42,2)&amp;")")</f>
        <v/>
      </c>
      <c r="Z40" t="str">
        <f>IF(N40="","",N40+D40*10000)</f>
        <v/>
      </c>
    </row>
    <row r="41" spans="1:26" ht="14.25" x14ac:dyDescent="0.15">
      <c r="A41">
        <f>COUNTIF($D$2:D41,"1")</f>
        <v>0</v>
      </c>
      <c r="B41">
        <f>COUNTIF($D$2:D41,"2")</f>
        <v>0</v>
      </c>
      <c r="C41" t="str">
        <f t="shared" si="0"/>
        <v/>
      </c>
      <c r="D41" s="8" t="str">
        <f>IF(基本データ入力!L43="","",基本データ入力!L43)</f>
        <v/>
      </c>
      <c r="E41" s="8" t="str">
        <f>IF(基本データ入力!E43="","",基本データ入力!E43)</f>
        <v/>
      </c>
      <c r="F41" s="8" t="str">
        <f>IF(基本データ入力!F43="","",基本データ入力!$C$4)</f>
        <v/>
      </c>
      <c r="G41" s="8" t="str">
        <f>IF(基本データ入力!F43="","",TRIM(基本データ入力!F43)&amp;"  "&amp;TRIM(基本データ入力!G43))</f>
        <v/>
      </c>
      <c r="H41" s="8" t="str">
        <f>IF(基本データ入力!F43="","",TRIM(基本データ入力!$C$7))</f>
        <v/>
      </c>
      <c r="I41" s="8" t="str">
        <f>IF(基本データ入力!M43="","",基本データ入力!M43)</f>
        <v/>
      </c>
      <c r="J41" s="10" t="str">
        <f>IF(一覧表!E62="","",一覧表!E62)</f>
        <v/>
      </c>
      <c r="K41" s="9" t="str">
        <f>IF(一覧表!F62="","",一覧表!F62)</f>
        <v/>
      </c>
      <c r="L41" s="9" t="str">
        <f>IF(一覧表!G62="","",一覧表!G62)</f>
        <v/>
      </c>
      <c r="M41" s="11" t="str">
        <f>IF(一覧表!H62="","",一覧表!H62)</f>
        <v/>
      </c>
      <c r="N41" s="12" t="str">
        <f>IF(一覧表!I62="","",一覧表!I62)</f>
        <v/>
      </c>
      <c r="O41" s="13" t="str">
        <f>IF(一覧表!J62="","",一覧表!J62)</f>
        <v/>
      </c>
      <c r="P41" s="9" t="str">
        <f>IF(一覧表!K62="","",一覧表!K62)</f>
        <v/>
      </c>
      <c r="Q41" s="9" t="str">
        <f>IF(一覧表!L62="","",一覧表!L62)</f>
        <v/>
      </c>
      <c r="R41" s="9" t="str">
        <f>IF(一覧表!M62="","",一覧表!M62)</f>
        <v/>
      </c>
      <c r="S41" s="14" t="str">
        <f>IF(一覧表!N62="","",一覧表!N62)</f>
        <v/>
      </c>
      <c r="T41" s="8" t="str">
        <f>IF(基本データ入力!F43="","",TRIM(基本データ入力!H43)&amp;" "&amp;TRIM(基本データ入力!I43))</f>
        <v/>
      </c>
      <c r="U41" s="8" t="str">
        <f>IF(基本データ入力!G43="","",TRIM(基本データ入力!J43)&amp;" "&amp;TRIM(基本データ入力!K43)&amp;"("&amp;RIGHTB(基本データ入力!N43,2)&amp;")")</f>
        <v/>
      </c>
      <c r="Z41" t="str">
        <f>IF(N41="","",N41+D41*10000)</f>
        <v/>
      </c>
    </row>
    <row r="42" spans="1:26" ht="14.25" x14ac:dyDescent="0.15">
      <c r="A42">
        <f>COUNTIF($D$2:D42,"1")</f>
        <v>0</v>
      </c>
      <c r="B42">
        <f>COUNTIF($D$2:D42,"2")</f>
        <v>0</v>
      </c>
      <c r="C42" t="str">
        <f t="shared" si="0"/>
        <v/>
      </c>
      <c r="D42" s="8" t="str">
        <f>IF(基本データ入力!L44="","",基本データ入力!L44)</f>
        <v/>
      </c>
      <c r="E42" s="8" t="str">
        <f>IF(基本データ入力!E44="","",基本データ入力!E44)</f>
        <v/>
      </c>
      <c r="F42" s="8" t="str">
        <f>IF(基本データ入力!F44="","",基本データ入力!$C$4)</f>
        <v/>
      </c>
      <c r="G42" s="8" t="str">
        <f>IF(基本データ入力!F44="","",TRIM(基本データ入力!F44)&amp;"  "&amp;TRIM(基本データ入力!G44))</f>
        <v/>
      </c>
      <c r="H42" s="8" t="str">
        <f>IF(基本データ入力!F44="","",TRIM(基本データ入力!$C$7))</f>
        <v/>
      </c>
      <c r="I42" s="8" t="str">
        <f>IF(基本データ入力!M44="","",基本データ入力!M44)</f>
        <v/>
      </c>
      <c r="J42" s="10" t="str">
        <f>IF(一覧表!E63="","",一覧表!E63)</f>
        <v/>
      </c>
      <c r="K42" s="9" t="str">
        <f>IF(一覧表!F63="","",一覧表!F63)</f>
        <v/>
      </c>
      <c r="L42" s="9" t="str">
        <f>IF(一覧表!G63="","",一覧表!G63)</f>
        <v/>
      </c>
      <c r="M42" s="11" t="str">
        <f>IF(一覧表!H63="","",一覧表!H63)</f>
        <v/>
      </c>
      <c r="N42" s="12" t="str">
        <f>IF(一覧表!I63="","",一覧表!I63)</f>
        <v/>
      </c>
      <c r="O42" s="13" t="str">
        <f>IF(一覧表!J63="","",一覧表!J63)</f>
        <v/>
      </c>
      <c r="P42" s="9" t="str">
        <f>IF(一覧表!K63="","",一覧表!K63)</f>
        <v/>
      </c>
      <c r="Q42" s="9" t="str">
        <f>IF(一覧表!L63="","",一覧表!L63)</f>
        <v/>
      </c>
      <c r="R42" s="9" t="str">
        <f>IF(一覧表!M63="","",一覧表!M63)</f>
        <v/>
      </c>
      <c r="S42" s="14" t="str">
        <f>IF(一覧表!N63="","",一覧表!N63)</f>
        <v/>
      </c>
      <c r="T42" s="8" t="str">
        <f>IF(基本データ入力!F44="","",TRIM(基本データ入力!H44)&amp;" "&amp;TRIM(基本データ入力!I44))</f>
        <v/>
      </c>
      <c r="U42" s="8" t="str">
        <f>IF(基本データ入力!G44="","",TRIM(基本データ入力!J44)&amp;" "&amp;TRIM(基本データ入力!K44)&amp;"("&amp;RIGHTB(基本データ入力!N44,2)&amp;")")</f>
        <v/>
      </c>
      <c r="Z42" t="str">
        <f>IF(N42="","",N42+D42*10000)</f>
        <v/>
      </c>
    </row>
    <row r="43" spans="1:26" ht="14.25" x14ac:dyDescent="0.15">
      <c r="A43">
        <f>COUNTIF($D$2:D43,"1")</f>
        <v>0</v>
      </c>
      <c r="B43">
        <f>COUNTIF($D$2:D43,"2")</f>
        <v>0</v>
      </c>
      <c r="C43" t="str">
        <f t="shared" si="0"/>
        <v/>
      </c>
      <c r="D43" s="8" t="str">
        <f>IF(基本データ入力!L45="","",基本データ入力!L45)</f>
        <v/>
      </c>
      <c r="E43" s="8" t="str">
        <f>IF(基本データ入力!E45="","",基本データ入力!E45)</f>
        <v/>
      </c>
      <c r="F43" s="8" t="str">
        <f>IF(基本データ入力!F45="","",基本データ入力!$C$4)</f>
        <v/>
      </c>
      <c r="G43" s="8" t="str">
        <f>IF(基本データ入力!F45="","",TRIM(基本データ入力!F45)&amp;"  "&amp;TRIM(基本データ入力!G45))</f>
        <v/>
      </c>
      <c r="H43" s="8" t="str">
        <f>IF(基本データ入力!F45="","",TRIM(基本データ入力!$C$7))</f>
        <v/>
      </c>
      <c r="I43" s="8" t="str">
        <f>IF(基本データ入力!M45="","",基本データ入力!M45)</f>
        <v/>
      </c>
      <c r="J43" s="10" t="str">
        <f>IF(一覧表!E64="","",一覧表!E64)</f>
        <v/>
      </c>
      <c r="K43" s="9" t="str">
        <f>IF(一覧表!F64="","",一覧表!F64)</f>
        <v/>
      </c>
      <c r="L43" s="9" t="str">
        <f>IF(一覧表!G64="","",一覧表!G64)</f>
        <v/>
      </c>
      <c r="M43" s="11" t="str">
        <f>IF(一覧表!H64="","",一覧表!H64)</f>
        <v/>
      </c>
      <c r="N43" s="12" t="str">
        <f>IF(一覧表!I64="","",一覧表!I64)</f>
        <v/>
      </c>
      <c r="O43" s="13" t="str">
        <f>IF(一覧表!J64="","",一覧表!J64)</f>
        <v/>
      </c>
      <c r="P43" s="9" t="str">
        <f>IF(一覧表!K64="","",一覧表!K64)</f>
        <v/>
      </c>
      <c r="Q43" s="9" t="str">
        <f>IF(一覧表!L64="","",一覧表!L64)</f>
        <v/>
      </c>
      <c r="R43" s="9" t="str">
        <f>IF(一覧表!M64="","",一覧表!M64)</f>
        <v/>
      </c>
      <c r="S43" s="14" t="str">
        <f>IF(一覧表!N64="","",一覧表!N64)</f>
        <v/>
      </c>
      <c r="T43" s="8" t="str">
        <f>IF(基本データ入力!F45="","",TRIM(基本データ入力!H45)&amp;" "&amp;TRIM(基本データ入力!I45))</f>
        <v/>
      </c>
      <c r="U43" s="8" t="str">
        <f>IF(基本データ入力!G45="","",TRIM(基本データ入力!J45)&amp;" "&amp;TRIM(基本データ入力!K45)&amp;"("&amp;RIGHTB(基本データ入力!N45,2)&amp;")")</f>
        <v/>
      </c>
      <c r="Z43" t="str">
        <f>IF(N43="","",N43+D43*10000)</f>
        <v/>
      </c>
    </row>
    <row r="44" spans="1:26" ht="14.25" x14ac:dyDescent="0.15">
      <c r="A44">
        <f>COUNTIF($D$2:D44,"1")</f>
        <v>0</v>
      </c>
      <c r="B44">
        <f>COUNTIF($D$2:D44,"2")</f>
        <v>0</v>
      </c>
      <c r="C44" t="str">
        <f t="shared" si="0"/>
        <v/>
      </c>
      <c r="D44" s="8" t="str">
        <f>IF(基本データ入力!L46="","",基本データ入力!L46)</f>
        <v/>
      </c>
      <c r="E44" s="8" t="str">
        <f>IF(基本データ入力!E46="","",基本データ入力!E46)</f>
        <v/>
      </c>
      <c r="F44" s="8" t="str">
        <f>IF(基本データ入力!F46="","",基本データ入力!$C$4)</f>
        <v/>
      </c>
      <c r="G44" s="8" t="str">
        <f>IF(基本データ入力!F46="","",TRIM(基本データ入力!F46)&amp;"  "&amp;TRIM(基本データ入力!G46))</f>
        <v/>
      </c>
      <c r="H44" s="8" t="str">
        <f>IF(基本データ入力!F46="","",TRIM(基本データ入力!$C$7))</f>
        <v/>
      </c>
      <c r="I44" s="8" t="str">
        <f>IF(基本データ入力!M46="","",基本データ入力!M46)</f>
        <v/>
      </c>
      <c r="J44" s="10" t="str">
        <f>IF(一覧表!E65="","",一覧表!E65)</f>
        <v/>
      </c>
      <c r="K44" s="9" t="str">
        <f>IF(一覧表!F65="","",一覧表!F65)</f>
        <v/>
      </c>
      <c r="L44" s="9" t="str">
        <f>IF(一覧表!G65="","",一覧表!G65)</f>
        <v/>
      </c>
      <c r="M44" s="11" t="str">
        <f>IF(一覧表!H65="","",一覧表!H65)</f>
        <v/>
      </c>
      <c r="N44" s="12" t="str">
        <f>IF(一覧表!I65="","",一覧表!I65)</f>
        <v/>
      </c>
      <c r="O44" s="13" t="str">
        <f>IF(一覧表!J65="","",一覧表!J65)</f>
        <v/>
      </c>
      <c r="P44" s="9" t="str">
        <f>IF(一覧表!K65="","",一覧表!K65)</f>
        <v/>
      </c>
      <c r="Q44" s="9" t="str">
        <f>IF(一覧表!L65="","",一覧表!L65)</f>
        <v/>
      </c>
      <c r="R44" s="9" t="str">
        <f>IF(一覧表!M65="","",一覧表!M65)</f>
        <v/>
      </c>
      <c r="S44" s="14" t="str">
        <f>IF(一覧表!N65="","",一覧表!N65)</f>
        <v/>
      </c>
      <c r="T44" s="8" t="str">
        <f>IF(基本データ入力!F46="","",TRIM(基本データ入力!H46)&amp;" "&amp;TRIM(基本データ入力!I46))</f>
        <v/>
      </c>
      <c r="U44" s="8" t="str">
        <f>IF(基本データ入力!G46="","",TRIM(基本データ入力!J46)&amp;" "&amp;TRIM(基本データ入力!K46)&amp;"("&amp;RIGHTB(基本データ入力!N46,2)&amp;")")</f>
        <v/>
      </c>
      <c r="Z44" t="str">
        <f>IF(N44="","",N44+D44*10000)</f>
        <v/>
      </c>
    </row>
    <row r="45" spans="1:26" ht="14.25" x14ac:dyDescent="0.15">
      <c r="A45">
        <f>COUNTIF($D$2:D45,"1")</f>
        <v>0</v>
      </c>
      <c r="B45">
        <f>COUNTIF($D$2:D45,"2")</f>
        <v>0</v>
      </c>
      <c r="C45" t="str">
        <f t="shared" si="0"/>
        <v/>
      </c>
      <c r="D45" s="8" t="str">
        <f>IF(基本データ入力!L47="","",基本データ入力!L47)</f>
        <v/>
      </c>
      <c r="E45" s="8" t="str">
        <f>IF(基本データ入力!E47="","",基本データ入力!E47)</f>
        <v/>
      </c>
      <c r="F45" s="8" t="str">
        <f>IF(基本データ入力!F47="","",基本データ入力!$C$4)</f>
        <v/>
      </c>
      <c r="G45" s="8" t="str">
        <f>IF(基本データ入力!F47="","",TRIM(基本データ入力!F47)&amp;"  "&amp;TRIM(基本データ入力!G47))</f>
        <v/>
      </c>
      <c r="H45" s="8" t="str">
        <f>IF(基本データ入力!F47="","",TRIM(基本データ入力!$C$7))</f>
        <v/>
      </c>
      <c r="I45" s="8" t="str">
        <f>IF(基本データ入力!M47="","",基本データ入力!M47)</f>
        <v/>
      </c>
      <c r="J45" s="10" t="str">
        <f>IF(一覧表!E66="","",一覧表!E66)</f>
        <v/>
      </c>
      <c r="K45" s="9" t="str">
        <f>IF(一覧表!F66="","",一覧表!F66)</f>
        <v/>
      </c>
      <c r="L45" s="9" t="str">
        <f>IF(一覧表!G66="","",一覧表!G66)</f>
        <v/>
      </c>
      <c r="M45" s="11" t="str">
        <f>IF(一覧表!H66="","",一覧表!H66)</f>
        <v/>
      </c>
      <c r="N45" s="12" t="str">
        <f>IF(一覧表!I66="","",一覧表!I66)</f>
        <v/>
      </c>
      <c r="O45" s="13" t="str">
        <f>IF(一覧表!J66="","",一覧表!J66)</f>
        <v/>
      </c>
      <c r="P45" s="9" t="str">
        <f>IF(一覧表!K66="","",一覧表!K66)</f>
        <v/>
      </c>
      <c r="Q45" s="9" t="str">
        <f>IF(一覧表!L66="","",一覧表!L66)</f>
        <v/>
      </c>
      <c r="R45" s="9" t="str">
        <f>IF(一覧表!M66="","",一覧表!M66)</f>
        <v/>
      </c>
      <c r="S45" s="14" t="str">
        <f>IF(一覧表!N66="","",一覧表!N66)</f>
        <v/>
      </c>
      <c r="T45" s="8" t="str">
        <f>IF(基本データ入力!F47="","",TRIM(基本データ入力!H47)&amp;" "&amp;TRIM(基本データ入力!I47))</f>
        <v/>
      </c>
      <c r="U45" s="8" t="str">
        <f>IF(基本データ入力!G47="","",TRIM(基本データ入力!J47)&amp;" "&amp;TRIM(基本データ入力!K47)&amp;"("&amp;RIGHTB(基本データ入力!N47,2)&amp;")")</f>
        <v/>
      </c>
      <c r="Z45" t="str">
        <f>IF(N45="","",N45+D45*10000)</f>
        <v/>
      </c>
    </row>
    <row r="46" spans="1:26" ht="14.25" x14ac:dyDescent="0.15">
      <c r="A46">
        <f>COUNTIF($D$2:D46,"1")</f>
        <v>0</v>
      </c>
      <c r="B46">
        <f>COUNTIF($D$2:D46,"2")</f>
        <v>0</v>
      </c>
      <c r="C46" t="str">
        <f t="shared" si="0"/>
        <v/>
      </c>
      <c r="D46" s="8" t="str">
        <f>IF(基本データ入力!L48="","",基本データ入力!L48)</f>
        <v/>
      </c>
      <c r="E46" s="8" t="str">
        <f>IF(基本データ入力!E48="","",基本データ入力!E48)</f>
        <v/>
      </c>
      <c r="F46" s="8" t="str">
        <f>IF(基本データ入力!F48="","",基本データ入力!$C$4)</f>
        <v/>
      </c>
      <c r="G46" s="8" t="str">
        <f>IF(基本データ入力!F48="","",TRIM(基本データ入力!F48)&amp;"  "&amp;TRIM(基本データ入力!G48))</f>
        <v/>
      </c>
      <c r="H46" s="8" t="str">
        <f>IF(基本データ入力!F48="","",TRIM(基本データ入力!$C$7))</f>
        <v/>
      </c>
      <c r="I46" s="8" t="str">
        <f>IF(基本データ入力!M48="","",基本データ入力!M48)</f>
        <v/>
      </c>
      <c r="J46" s="10" t="str">
        <f>IF(一覧表!E67="","",一覧表!E67)</f>
        <v/>
      </c>
      <c r="K46" s="9" t="str">
        <f>IF(一覧表!F67="","",一覧表!F67)</f>
        <v/>
      </c>
      <c r="L46" s="9" t="str">
        <f>IF(一覧表!G67="","",一覧表!G67)</f>
        <v/>
      </c>
      <c r="M46" s="11" t="str">
        <f>IF(一覧表!H67="","",一覧表!H67)</f>
        <v/>
      </c>
      <c r="N46" s="12" t="str">
        <f>IF(一覧表!I67="","",一覧表!I67)</f>
        <v/>
      </c>
      <c r="O46" s="13" t="str">
        <f>IF(一覧表!J67="","",一覧表!J67)</f>
        <v/>
      </c>
      <c r="P46" s="9" t="str">
        <f>IF(一覧表!K67="","",一覧表!K67)</f>
        <v/>
      </c>
      <c r="Q46" s="9" t="str">
        <f>IF(一覧表!L67="","",一覧表!L67)</f>
        <v/>
      </c>
      <c r="R46" s="9" t="str">
        <f>IF(一覧表!M67="","",一覧表!M67)</f>
        <v/>
      </c>
      <c r="S46" s="14" t="str">
        <f>IF(一覧表!N67="","",一覧表!N67)</f>
        <v/>
      </c>
      <c r="T46" s="8" t="str">
        <f>IF(基本データ入力!F48="","",TRIM(基本データ入力!H48)&amp;" "&amp;TRIM(基本データ入力!I48))</f>
        <v/>
      </c>
      <c r="U46" s="8" t="str">
        <f>IF(基本データ入力!G48="","",TRIM(基本データ入力!J48)&amp;" "&amp;TRIM(基本データ入力!K48)&amp;"("&amp;RIGHTB(基本データ入力!N48,2)&amp;")")</f>
        <v/>
      </c>
      <c r="Z46" t="str">
        <f>IF(N46="","",N46+D46*10000)</f>
        <v/>
      </c>
    </row>
    <row r="47" spans="1:26" ht="14.25" x14ac:dyDescent="0.15">
      <c r="A47">
        <f>COUNTIF($D$2:D47,"1")</f>
        <v>0</v>
      </c>
      <c r="B47">
        <f>COUNTIF($D$2:D47,"2")</f>
        <v>0</v>
      </c>
      <c r="C47" t="str">
        <f t="shared" si="0"/>
        <v/>
      </c>
      <c r="D47" s="8" t="str">
        <f>IF(基本データ入力!L49="","",基本データ入力!L49)</f>
        <v/>
      </c>
      <c r="E47" s="8" t="str">
        <f>IF(基本データ入力!E49="","",基本データ入力!E49)</f>
        <v/>
      </c>
      <c r="F47" s="8" t="str">
        <f>IF(基本データ入力!F49="","",基本データ入力!$C$4)</f>
        <v/>
      </c>
      <c r="G47" s="8" t="str">
        <f>IF(基本データ入力!F49="","",TRIM(基本データ入力!F49)&amp;"  "&amp;TRIM(基本データ入力!G49))</f>
        <v/>
      </c>
      <c r="H47" s="8" t="str">
        <f>IF(基本データ入力!F49="","",TRIM(基本データ入力!$C$7))</f>
        <v/>
      </c>
      <c r="I47" s="8" t="str">
        <f>IF(基本データ入力!M49="","",基本データ入力!M49)</f>
        <v/>
      </c>
      <c r="J47" s="10" t="str">
        <f>IF(一覧表!E68="","",一覧表!E68)</f>
        <v/>
      </c>
      <c r="K47" s="9" t="str">
        <f>IF(一覧表!F68="","",一覧表!F68)</f>
        <v/>
      </c>
      <c r="L47" s="9" t="str">
        <f>IF(一覧表!G68="","",一覧表!G68)</f>
        <v/>
      </c>
      <c r="M47" s="11" t="str">
        <f>IF(一覧表!H68="","",一覧表!H68)</f>
        <v/>
      </c>
      <c r="N47" s="12" t="str">
        <f>IF(一覧表!I68="","",一覧表!I68)</f>
        <v/>
      </c>
      <c r="O47" s="13" t="str">
        <f>IF(一覧表!J68="","",一覧表!J68)</f>
        <v/>
      </c>
      <c r="P47" s="9" t="str">
        <f>IF(一覧表!K68="","",一覧表!K68)</f>
        <v/>
      </c>
      <c r="Q47" s="9" t="str">
        <f>IF(一覧表!L68="","",一覧表!L68)</f>
        <v/>
      </c>
      <c r="R47" s="9" t="str">
        <f>IF(一覧表!M68="","",一覧表!M68)</f>
        <v/>
      </c>
      <c r="S47" s="14" t="str">
        <f>IF(一覧表!N68="","",一覧表!N68)</f>
        <v/>
      </c>
      <c r="T47" s="8" t="str">
        <f>IF(基本データ入力!F49="","",TRIM(基本データ入力!H49)&amp;" "&amp;TRIM(基本データ入力!I49))</f>
        <v/>
      </c>
      <c r="U47" s="8" t="str">
        <f>IF(基本データ入力!G49="","",TRIM(基本データ入力!J49)&amp;" "&amp;TRIM(基本データ入力!K49)&amp;"("&amp;RIGHTB(基本データ入力!N49,2)&amp;")")</f>
        <v/>
      </c>
      <c r="Z47" t="str">
        <f>IF(N47="","",N47+D47*10000)</f>
        <v/>
      </c>
    </row>
    <row r="48" spans="1:26" ht="14.25" x14ac:dyDescent="0.15">
      <c r="A48">
        <f>COUNTIF($D$2:D48,"1")</f>
        <v>0</v>
      </c>
      <c r="B48">
        <f>COUNTIF($D$2:D48,"2")</f>
        <v>0</v>
      </c>
      <c r="C48" t="str">
        <f t="shared" si="0"/>
        <v/>
      </c>
      <c r="D48" s="8" t="str">
        <f>IF(基本データ入力!L50="","",基本データ入力!L50)</f>
        <v/>
      </c>
      <c r="E48" s="8" t="str">
        <f>IF(基本データ入力!E50="","",基本データ入力!E50)</f>
        <v/>
      </c>
      <c r="F48" s="8" t="str">
        <f>IF(基本データ入力!F50="","",基本データ入力!$C$4)</f>
        <v/>
      </c>
      <c r="G48" s="8" t="str">
        <f>IF(基本データ入力!F50="","",TRIM(基本データ入力!F50)&amp;"  "&amp;TRIM(基本データ入力!G50))</f>
        <v/>
      </c>
      <c r="H48" s="8" t="str">
        <f>IF(基本データ入力!F50="","",TRIM(基本データ入力!$C$7))</f>
        <v/>
      </c>
      <c r="I48" s="8" t="str">
        <f>IF(基本データ入力!M50="","",基本データ入力!M50)</f>
        <v/>
      </c>
      <c r="J48" s="10" t="str">
        <f>IF(一覧表!E69="","",一覧表!E69)</f>
        <v/>
      </c>
      <c r="K48" s="9" t="str">
        <f>IF(一覧表!F69="","",一覧表!F69)</f>
        <v/>
      </c>
      <c r="L48" s="9" t="str">
        <f>IF(一覧表!G69="","",一覧表!G69)</f>
        <v/>
      </c>
      <c r="M48" s="11" t="str">
        <f>IF(一覧表!H69="","",一覧表!H69)</f>
        <v/>
      </c>
      <c r="N48" s="12" t="str">
        <f>IF(一覧表!I69="","",一覧表!I69)</f>
        <v/>
      </c>
      <c r="O48" s="13" t="str">
        <f>IF(一覧表!J69="","",一覧表!J69)</f>
        <v/>
      </c>
      <c r="P48" s="9" t="str">
        <f>IF(一覧表!K69="","",一覧表!K69)</f>
        <v/>
      </c>
      <c r="Q48" s="9" t="str">
        <f>IF(一覧表!L69="","",一覧表!L69)</f>
        <v/>
      </c>
      <c r="R48" s="9" t="str">
        <f>IF(一覧表!M69="","",一覧表!M69)</f>
        <v/>
      </c>
      <c r="S48" s="14" t="str">
        <f>IF(一覧表!N69="","",一覧表!N69)</f>
        <v/>
      </c>
      <c r="T48" s="8" t="str">
        <f>IF(基本データ入力!F50="","",TRIM(基本データ入力!H50)&amp;" "&amp;TRIM(基本データ入力!I50))</f>
        <v/>
      </c>
      <c r="U48" s="8" t="str">
        <f>IF(基本データ入力!G50="","",TRIM(基本データ入力!J50)&amp;" "&amp;TRIM(基本データ入力!K50)&amp;"("&amp;RIGHTB(基本データ入力!N50,2)&amp;")")</f>
        <v/>
      </c>
      <c r="Z48" t="str">
        <f>IF(N48="","",N48+D48*10000)</f>
        <v/>
      </c>
    </row>
    <row r="49" spans="1:26" ht="14.25" x14ac:dyDescent="0.15">
      <c r="A49">
        <f>COUNTIF($D$2:D49,"1")</f>
        <v>0</v>
      </c>
      <c r="B49">
        <f>COUNTIF($D$2:D49,"2")</f>
        <v>0</v>
      </c>
      <c r="C49" t="str">
        <f t="shared" si="0"/>
        <v/>
      </c>
      <c r="D49" s="8" t="str">
        <f>IF(基本データ入力!L51="","",基本データ入力!L51)</f>
        <v/>
      </c>
      <c r="E49" s="8" t="str">
        <f>IF(基本データ入力!E51="","",基本データ入力!E51)</f>
        <v/>
      </c>
      <c r="F49" s="8" t="str">
        <f>IF(基本データ入力!F51="","",基本データ入力!$C$4)</f>
        <v/>
      </c>
      <c r="G49" s="8" t="str">
        <f>IF(基本データ入力!F51="","",TRIM(基本データ入力!F51)&amp;"  "&amp;TRIM(基本データ入力!G51))</f>
        <v/>
      </c>
      <c r="H49" s="8" t="str">
        <f>IF(基本データ入力!F51="","",TRIM(基本データ入力!$C$7))</f>
        <v/>
      </c>
      <c r="I49" s="8" t="str">
        <f>IF(基本データ入力!M51="","",基本データ入力!M51)</f>
        <v/>
      </c>
      <c r="J49" s="10" t="str">
        <f>IF(一覧表!E70="","",一覧表!E70)</f>
        <v/>
      </c>
      <c r="K49" s="9" t="str">
        <f>IF(一覧表!F70="","",一覧表!F70)</f>
        <v/>
      </c>
      <c r="L49" s="9" t="str">
        <f>IF(一覧表!G70="","",一覧表!G70)</f>
        <v/>
      </c>
      <c r="M49" s="11" t="str">
        <f>IF(一覧表!H70="","",一覧表!H70)</f>
        <v/>
      </c>
      <c r="N49" s="12" t="str">
        <f>IF(一覧表!I70="","",一覧表!I70)</f>
        <v/>
      </c>
      <c r="O49" s="13" t="str">
        <f>IF(一覧表!J70="","",一覧表!J70)</f>
        <v/>
      </c>
      <c r="P49" s="9" t="str">
        <f>IF(一覧表!K70="","",一覧表!K70)</f>
        <v/>
      </c>
      <c r="Q49" s="9" t="str">
        <f>IF(一覧表!L70="","",一覧表!L70)</f>
        <v/>
      </c>
      <c r="R49" s="9" t="str">
        <f>IF(一覧表!M70="","",一覧表!M70)</f>
        <v/>
      </c>
      <c r="S49" s="14" t="str">
        <f>IF(一覧表!N70="","",一覧表!N70)</f>
        <v/>
      </c>
      <c r="T49" s="8" t="str">
        <f>IF(基本データ入力!F51="","",TRIM(基本データ入力!H51)&amp;" "&amp;TRIM(基本データ入力!I51))</f>
        <v/>
      </c>
      <c r="U49" s="8" t="str">
        <f>IF(基本データ入力!G51="","",TRIM(基本データ入力!J51)&amp;" "&amp;TRIM(基本データ入力!K51)&amp;"("&amp;RIGHTB(基本データ入力!N51,2)&amp;")")</f>
        <v/>
      </c>
      <c r="Z49" t="str">
        <f>IF(N49="","",N49+D49*10000)</f>
        <v/>
      </c>
    </row>
    <row r="50" spans="1:26" ht="14.25" x14ac:dyDescent="0.15">
      <c r="A50">
        <f>COUNTIF($D$2:D50,"1")</f>
        <v>0</v>
      </c>
      <c r="B50">
        <f>COUNTIF($D$2:D50,"2")</f>
        <v>0</v>
      </c>
      <c r="C50" t="str">
        <f t="shared" si="0"/>
        <v/>
      </c>
      <c r="D50" s="8" t="str">
        <f>IF(基本データ入力!L52="","",基本データ入力!L52)</f>
        <v/>
      </c>
      <c r="E50" s="8" t="str">
        <f>IF(基本データ入力!E52="","",基本データ入力!E52)</f>
        <v/>
      </c>
      <c r="F50" s="8" t="str">
        <f>IF(基本データ入力!F52="","",基本データ入力!$C$4)</f>
        <v/>
      </c>
      <c r="G50" s="8" t="str">
        <f>IF(基本データ入力!F52="","",TRIM(基本データ入力!F52)&amp;"  "&amp;TRIM(基本データ入力!G52))</f>
        <v/>
      </c>
      <c r="H50" s="8" t="str">
        <f>IF(基本データ入力!F52="","",TRIM(基本データ入力!$C$7))</f>
        <v/>
      </c>
      <c r="I50" s="8" t="str">
        <f>IF(基本データ入力!M52="","",基本データ入力!M52)</f>
        <v/>
      </c>
      <c r="J50" s="10" t="str">
        <f>IF(一覧表!E71="","",一覧表!E71)</f>
        <v/>
      </c>
      <c r="K50" s="9" t="str">
        <f>IF(一覧表!F71="","",一覧表!F71)</f>
        <v/>
      </c>
      <c r="L50" s="9" t="str">
        <f>IF(一覧表!G71="","",一覧表!G71)</f>
        <v/>
      </c>
      <c r="M50" s="11" t="str">
        <f>IF(一覧表!H71="","",一覧表!H71)</f>
        <v/>
      </c>
      <c r="N50" s="12" t="str">
        <f>IF(一覧表!I71="","",一覧表!I71)</f>
        <v/>
      </c>
      <c r="O50" s="13" t="str">
        <f>IF(一覧表!J71="","",一覧表!J71)</f>
        <v/>
      </c>
      <c r="P50" s="9" t="str">
        <f>IF(一覧表!K71="","",一覧表!K71)</f>
        <v/>
      </c>
      <c r="Q50" s="9" t="str">
        <f>IF(一覧表!L71="","",一覧表!L71)</f>
        <v/>
      </c>
      <c r="R50" s="9" t="str">
        <f>IF(一覧表!M71="","",一覧表!M71)</f>
        <v/>
      </c>
      <c r="S50" s="14" t="str">
        <f>IF(一覧表!N71="","",一覧表!N71)</f>
        <v/>
      </c>
      <c r="T50" s="8" t="str">
        <f>IF(基本データ入力!F52="","",TRIM(基本データ入力!H52)&amp;" "&amp;TRIM(基本データ入力!I52))</f>
        <v/>
      </c>
      <c r="U50" s="8" t="str">
        <f>IF(基本データ入力!G52="","",TRIM(基本データ入力!J52)&amp;" "&amp;TRIM(基本データ入力!K52)&amp;"("&amp;RIGHTB(基本データ入力!N52,2)&amp;")")</f>
        <v/>
      </c>
      <c r="Z50" t="str">
        <f>IF(N50="","",N50+D50*10000)</f>
        <v/>
      </c>
    </row>
    <row r="51" spans="1:26" ht="14.25" x14ac:dyDescent="0.15">
      <c r="A51">
        <f>COUNTIF($D$2:D51,"1")</f>
        <v>0</v>
      </c>
      <c r="B51">
        <f>COUNTIF($D$2:D51,"2")</f>
        <v>0</v>
      </c>
      <c r="C51" t="str">
        <f t="shared" si="0"/>
        <v/>
      </c>
      <c r="D51" s="8" t="str">
        <f>IF(基本データ入力!L53="","",基本データ入力!L53)</f>
        <v/>
      </c>
      <c r="E51" s="8" t="str">
        <f>IF(基本データ入力!E53="","",基本データ入力!E53)</f>
        <v/>
      </c>
      <c r="F51" s="8" t="str">
        <f>IF(基本データ入力!F53="","",基本データ入力!$C$4)</f>
        <v/>
      </c>
      <c r="G51" s="8" t="str">
        <f>IF(基本データ入力!F53="","",TRIM(基本データ入力!F53)&amp;"  "&amp;TRIM(基本データ入力!G53))</f>
        <v/>
      </c>
      <c r="H51" s="8" t="str">
        <f>IF(基本データ入力!F53="","",TRIM(基本データ入力!$C$7))</f>
        <v/>
      </c>
      <c r="I51" s="8" t="str">
        <f>IF(基本データ入力!M53="","",基本データ入力!M53)</f>
        <v/>
      </c>
      <c r="J51" s="10" t="str">
        <f>IF(一覧表!E72="","",一覧表!E72)</f>
        <v/>
      </c>
      <c r="K51" s="9" t="str">
        <f>IF(一覧表!F72="","",一覧表!F72)</f>
        <v/>
      </c>
      <c r="L51" s="9" t="str">
        <f>IF(一覧表!G72="","",一覧表!G72)</f>
        <v/>
      </c>
      <c r="M51" s="11" t="str">
        <f>IF(一覧表!H72="","",一覧表!H72)</f>
        <v/>
      </c>
      <c r="N51" s="12" t="str">
        <f>IF(一覧表!I72="","",一覧表!I72)</f>
        <v/>
      </c>
      <c r="O51" s="13" t="str">
        <f>IF(一覧表!J72="","",一覧表!J72)</f>
        <v/>
      </c>
      <c r="P51" s="9" t="str">
        <f>IF(一覧表!K72="","",一覧表!K72)</f>
        <v/>
      </c>
      <c r="Q51" s="9" t="str">
        <f>IF(一覧表!L72="","",一覧表!L72)</f>
        <v/>
      </c>
      <c r="R51" s="9" t="str">
        <f>IF(一覧表!M72="","",一覧表!M72)</f>
        <v/>
      </c>
      <c r="S51" s="14" t="str">
        <f>IF(一覧表!N72="","",一覧表!N72)</f>
        <v/>
      </c>
      <c r="T51" s="8" t="str">
        <f>IF(基本データ入力!F53="","",TRIM(基本データ入力!H53)&amp;" "&amp;TRIM(基本データ入力!I53))</f>
        <v/>
      </c>
      <c r="U51" s="8" t="str">
        <f>IF(基本データ入力!G53="","",TRIM(基本データ入力!J53)&amp;" "&amp;TRIM(基本データ入力!K53)&amp;"("&amp;RIGHTB(基本データ入力!N53,2)&amp;")")</f>
        <v/>
      </c>
      <c r="Z51" t="str">
        <f>IF(N51="","",N51+D51*10000)</f>
        <v/>
      </c>
    </row>
    <row r="52" spans="1:26" ht="14.25" x14ac:dyDescent="0.15">
      <c r="A52">
        <f>COUNTIF($D$2:D52,"1")</f>
        <v>0</v>
      </c>
      <c r="B52">
        <f>COUNTIF($D$2:D52,"2")</f>
        <v>0</v>
      </c>
      <c r="C52" t="str">
        <f t="shared" si="0"/>
        <v/>
      </c>
      <c r="D52" s="8" t="str">
        <f>IF(基本データ入力!L54="","",基本データ入力!L54)</f>
        <v/>
      </c>
      <c r="E52" s="8" t="str">
        <f>IF(基本データ入力!E54="","",基本データ入力!E54)</f>
        <v/>
      </c>
      <c r="F52" s="8" t="str">
        <f>IF(基本データ入力!F54="","",基本データ入力!$C$4)</f>
        <v/>
      </c>
      <c r="G52" s="8" t="str">
        <f>IF(基本データ入力!F54="","",TRIM(基本データ入力!F54)&amp;"  "&amp;TRIM(基本データ入力!G54))</f>
        <v/>
      </c>
      <c r="H52" s="8" t="str">
        <f>IF(基本データ入力!F54="","",TRIM(基本データ入力!$C$7))</f>
        <v/>
      </c>
      <c r="I52" s="8" t="str">
        <f>IF(基本データ入力!M54="","",基本データ入力!M54)</f>
        <v/>
      </c>
      <c r="J52" s="10" t="str">
        <f>IF(一覧表!E73="","",一覧表!E73)</f>
        <v/>
      </c>
      <c r="K52" s="9" t="str">
        <f>IF(一覧表!F73="","",一覧表!F73)</f>
        <v/>
      </c>
      <c r="L52" s="9" t="str">
        <f>IF(一覧表!G73="","",一覧表!G73)</f>
        <v/>
      </c>
      <c r="M52" s="11" t="str">
        <f>IF(一覧表!H73="","",一覧表!H73)</f>
        <v/>
      </c>
      <c r="N52" s="12" t="str">
        <f>IF(一覧表!I73="","",一覧表!I73)</f>
        <v/>
      </c>
      <c r="O52" s="13" t="str">
        <f>IF(一覧表!J73="","",一覧表!J73)</f>
        <v/>
      </c>
      <c r="P52" s="9" t="str">
        <f>IF(一覧表!K73="","",一覧表!K73)</f>
        <v/>
      </c>
      <c r="Q52" s="9" t="str">
        <f>IF(一覧表!L73="","",一覧表!L73)</f>
        <v/>
      </c>
      <c r="R52" s="9" t="str">
        <f>IF(一覧表!M73="","",一覧表!M73)</f>
        <v/>
      </c>
      <c r="S52" s="14" t="str">
        <f>IF(一覧表!N73="","",一覧表!N73)</f>
        <v/>
      </c>
      <c r="T52" s="8" t="str">
        <f>IF(基本データ入力!F54="","",TRIM(基本データ入力!H54)&amp;" "&amp;TRIM(基本データ入力!I54))</f>
        <v/>
      </c>
      <c r="U52" s="8" t="str">
        <f>IF(基本データ入力!G54="","",TRIM(基本データ入力!J54)&amp;" "&amp;TRIM(基本データ入力!K54)&amp;"("&amp;RIGHTB(基本データ入力!N54,2)&amp;")")</f>
        <v/>
      </c>
      <c r="Z52" t="str">
        <f>IF(N52="","",N52+D52*10000)</f>
        <v/>
      </c>
    </row>
    <row r="53" spans="1:26" ht="14.25" x14ac:dyDescent="0.15">
      <c r="A53">
        <f>COUNTIF($D$2:D53,"1")</f>
        <v>0</v>
      </c>
      <c r="B53">
        <f>COUNTIF($D$2:D53,"2")</f>
        <v>0</v>
      </c>
      <c r="C53" t="str">
        <f t="shared" si="0"/>
        <v/>
      </c>
      <c r="D53" s="8" t="str">
        <f>IF(基本データ入力!L55="","",基本データ入力!L55)</f>
        <v/>
      </c>
      <c r="E53" s="8" t="str">
        <f>IF(基本データ入力!E55="","",基本データ入力!E55)</f>
        <v/>
      </c>
      <c r="F53" s="8" t="str">
        <f>IF(基本データ入力!F55="","",基本データ入力!$C$4)</f>
        <v/>
      </c>
      <c r="G53" s="8" t="str">
        <f>IF(基本データ入力!F55="","",TRIM(基本データ入力!F55)&amp;"  "&amp;TRIM(基本データ入力!G55))</f>
        <v/>
      </c>
      <c r="H53" s="8" t="str">
        <f>IF(基本データ入力!F55="","",TRIM(基本データ入力!$C$7))</f>
        <v/>
      </c>
      <c r="I53" s="8" t="str">
        <f>IF(基本データ入力!M55="","",基本データ入力!M55)</f>
        <v/>
      </c>
      <c r="J53" s="10" t="str">
        <f>IF(一覧表!E74="","",一覧表!E74)</f>
        <v/>
      </c>
      <c r="K53" s="9" t="str">
        <f>IF(一覧表!F74="","",一覧表!F74)</f>
        <v/>
      </c>
      <c r="L53" s="9" t="str">
        <f>IF(一覧表!G74="","",一覧表!G74)</f>
        <v/>
      </c>
      <c r="M53" s="11" t="str">
        <f>IF(一覧表!H74="","",一覧表!H74)</f>
        <v/>
      </c>
      <c r="N53" s="12" t="str">
        <f>IF(一覧表!I74="","",一覧表!I74)</f>
        <v/>
      </c>
      <c r="O53" s="13" t="str">
        <f>IF(一覧表!J74="","",一覧表!J74)</f>
        <v/>
      </c>
      <c r="P53" s="9" t="str">
        <f>IF(一覧表!K74="","",一覧表!K74)</f>
        <v/>
      </c>
      <c r="Q53" s="9" t="str">
        <f>IF(一覧表!L74="","",一覧表!L74)</f>
        <v/>
      </c>
      <c r="R53" s="9" t="str">
        <f>IF(一覧表!M74="","",一覧表!M74)</f>
        <v/>
      </c>
      <c r="S53" s="14" t="str">
        <f>IF(一覧表!N74="","",一覧表!N74)</f>
        <v/>
      </c>
      <c r="T53" s="8" t="str">
        <f>IF(基本データ入力!F55="","",TRIM(基本データ入力!H55)&amp;" "&amp;TRIM(基本データ入力!I55))</f>
        <v/>
      </c>
      <c r="U53" s="8" t="str">
        <f>IF(基本データ入力!G55="","",TRIM(基本データ入力!J55)&amp;" "&amp;TRIM(基本データ入力!K55)&amp;"("&amp;RIGHTB(基本データ入力!N55,2)&amp;")")</f>
        <v/>
      </c>
      <c r="Z53" t="str">
        <f>IF(N53="","",N53+D53*10000)</f>
        <v/>
      </c>
    </row>
    <row r="54" spans="1:26" ht="14.25" x14ac:dyDescent="0.15">
      <c r="A54">
        <f>COUNTIF($D$2:D54,"1")</f>
        <v>0</v>
      </c>
      <c r="B54">
        <f>COUNTIF($D$2:D54,"2")</f>
        <v>0</v>
      </c>
      <c r="C54" t="str">
        <f t="shared" si="0"/>
        <v/>
      </c>
      <c r="D54" s="8" t="str">
        <f>IF(基本データ入力!L56="","",基本データ入力!L56)</f>
        <v/>
      </c>
      <c r="E54" s="8" t="str">
        <f>IF(基本データ入力!E56="","",基本データ入力!E56)</f>
        <v/>
      </c>
      <c r="F54" s="8" t="str">
        <f>IF(基本データ入力!F56="","",基本データ入力!$C$4)</f>
        <v/>
      </c>
      <c r="G54" s="8" t="str">
        <f>IF(基本データ入力!F56="","",TRIM(基本データ入力!F56)&amp;"  "&amp;TRIM(基本データ入力!G56))</f>
        <v/>
      </c>
      <c r="H54" s="8" t="str">
        <f>IF(基本データ入力!F56="","",TRIM(基本データ入力!$C$7))</f>
        <v/>
      </c>
      <c r="I54" s="8" t="str">
        <f>IF(基本データ入力!M56="","",基本データ入力!M56)</f>
        <v/>
      </c>
      <c r="J54" s="10" t="str">
        <f>IF(一覧表!E75="","",一覧表!E75)</f>
        <v/>
      </c>
      <c r="K54" s="9" t="str">
        <f>IF(一覧表!F75="","",一覧表!F75)</f>
        <v/>
      </c>
      <c r="L54" s="9" t="str">
        <f>IF(一覧表!G75="","",一覧表!G75)</f>
        <v/>
      </c>
      <c r="M54" s="11" t="str">
        <f>IF(一覧表!H75="","",一覧表!H75)</f>
        <v/>
      </c>
      <c r="N54" s="12" t="str">
        <f>IF(一覧表!I75="","",一覧表!I75)</f>
        <v/>
      </c>
      <c r="O54" s="13" t="str">
        <f>IF(一覧表!J75="","",一覧表!J75)</f>
        <v/>
      </c>
      <c r="P54" s="9" t="str">
        <f>IF(一覧表!K75="","",一覧表!K75)</f>
        <v/>
      </c>
      <c r="Q54" s="9" t="str">
        <f>IF(一覧表!L75="","",一覧表!L75)</f>
        <v/>
      </c>
      <c r="R54" s="9" t="str">
        <f>IF(一覧表!M75="","",一覧表!M75)</f>
        <v/>
      </c>
      <c r="S54" s="14" t="str">
        <f>IF(一覧表!N75="","",一覧表!N75)</f>
        <v/>
      </c>
      <c r="T54" s="8" t="str">
        <f>IF(基本データ入力!F56="","",TRIM(基本データ入力!H56)&amp;" "&amp;TRIM(基本データ入力!I56))</f>
        <v/>
      </c>
      <c r="U54" s="8" t="str">
        <f>IF(基本データ入力!G56="","",TRIM(基本データ入力!J56)&amp;" "&amp;TRIM(基本データ入力!K56)&amp;"("&amp;RIGHTB(基本データ入力!N56,2)&amp;")")</f>
        <v/>
      </c>
      <c r="Z54" t="str">
        <f>IF(N54="","",N54+D54*10000)</f>
        <v/>
      </c>
    </row>
    <row r="55" spans="1:26" ht="14.25" x14ac:dyDescent="0.15">
      <c r="A55">
        <f>COUNTIF($D$2:D55,"1")</f>
        <v>0</v>
      </c>
      <c r="B55">
        <f>COUNTIF($D$2:D55,"2")</f>
        <v>0</v>
      </c>
      <c r="C55" t="str">
        <f t="shared" si="0"/>
        <v/>
      </c>
      <c r="D55" s="8" t="str">
        <f>IF(基本データ入力!L57="","",基本データ入力!L57)</f>
        <v/>
      </c>
      <c r="E55" s="8" t="str">
        <f>IF(基本データ入力!E57="","",基本データ入力!E57)</f>
        <v/>
      </c>
      <c r="F55" s="8" t="str">
        <f>IF(基本データ入力!F57="","",基本データ入力!$C$4)</f>
        <v/>
      </c>
      <c r="G55" s="8" t="str">
        <f>IF(基本データ入力!F57="","",TRIM(基本データ入力!F57)&amp;"  "&amp;TRIM(基本データ入力!G57))</f>
        <v/>
      </c>
      <c r="H55" s="8" t="str">
        <f>IF(基本データ入力!F57="","",TRIM(基本データ入力!$C$7))</f>
        <v/>
      </c>
      <c r="I55" s="8" t="str">
        <f>IF(基本データ入力!M57="","",基本データ入力!M57)</f>
        <v/>
      </c>
      <c r="J55" s="10" t="str">
        <f>IF(一覧表!E76="","",一覧表!E76)</f>
        <v/>
      </c>
      <c r="K55" s="9" t="str">
        <f>IF(一覧表!F76="","",一覧表!F76)</f>
        <v/>
      </c>
      <c r="L55" s="9" t="str">
        <f>IF(一覧表!G76="","",一覧表!G76)</f>
        <v/>
      </c>
      <c r="M55" s="11" t="str">
        <f>IF(一覧表!H76="","",一覧表!H76)</f>
        <v/>
      </c>
      <c r="N55" s="12" t="str">
        <f>IF(一覧表!I76="","",一覧表!I76)</f>
        <v/>
      </c>
      <c r="O55" s="13" t="str">
        <f>IF(一覧表!J76="","",一覧表!J76)</f>
        <v/>
      </c>
      <c r="P55" s="9" t="str">
        <f>IF(一覧表!K76="","",一覧表!K76)</f>
        <v/>
      </c>
      <c r="Q55" s="9" t="str">
        <f>IF(一覧表!L76="","",一覧表!L76)</f>
        <v/>
      </c>
      <c r="R55" s="9" t="str">
        <f>IF(一覧表!M76="","",一覧表!M76)</f>
        <v/>
      </c>
      <c r="S55" s="14" t="str">
        <f>IF(一覧表!N76="","",一覧表!N76)</f>
        <v/>
      </c>
      <c r="T55" s="8" t="str">
        <f>IF(基本データ入力!F57="","",TRIM(基本データ入力!H57)&amp;" "&amp;TRIM(基本データ入力!I57))</f>
        <v/>
      </c>
      <c r="U55" s="8" t="str">
        <f>IF(基本データ入力!G57="","",TRIM(基本データ入力!J57)&amp;" "&amp;TRIM(基本データ入力!K57)&amp;"("&amp;RIGHTB(基本データ入力!N57,2)&amp;")")</f>
        <v/>
      </c>
      <c r="Z55" t="str">
        <f>IF(N55="","",N55+D55*10000)</f>
        <v/>
      </c>
    </row>
    <row r="56" spans="1:26" ht="14.25" x14ac:dyDescent="0.15">
      <c r="A56">
        <f>COUNTIF($D$2:D56,"1")</f>
        <v>0</v>
      </c>
      <c r="B56">
        <f>COUNTIF($D$2:D56,"2")</f>
        <v>0</v>
      </c>
      <c r="C56" t="str">
        <f t="shared" si="0"/>
        <v/>
      </c>
      <c r="D56" s="8" t="str">
        <f>IF(基本データ入力!L58="","",基本データ入力!L58)</f>
        <v/>
      </c>
      <c r="E56" s="8" t="str">
        <f>IF(基本データ入力!E58="","",基本データ入力!E58)</f>
        <v/>
      </c>
      <c r="F56" s="8" t="str">
        <f>IF(基本データ入力!F58="","",基本データ入力!$C$4)</f>
        <v/>
      </c>
      <c r="G56" s="8" t="str">
        <f>IF(基本データ入力!F58="","",TRIM(基本データ入力!F58)&amp;"  "&amp;TRIM(基本データ入力!G58))</f>
        <v/>
      </c>
      <c r="H56" s="8" t="str">
        <f>IF(基本データ入力!F58="","",TRIM(基本データ入力!$C$7))</f>
        <v/>
      </c>
      <c r="I56" s="8" t="str">
        <f>IF(基本データ入力!M58="","",基本データ入力!M58)</f>
        <v/>
      </c>
      <c r="J56" s="10" t="str">
        <f>IF(一覧表!E77="","",一覧表!E77)</f>
        <v/>
      </c>
      <c r="K56" s="9" t="str">
        <f>IF(一覧表!F77="","",一覧表!F77)</f>
        <v/>
      </c>
      <c r="L56" s="9" t="str">
        <f>IF(一覧表!G77="","",一覧表!G77)</f>
        <v/>
      </c>
      <c r="M56" s="11" t="str">
        <f>IF(一覧表!H77="","",一覧表!H77)</f>
        <v/>
      </c>
      <c r="N56" s="12" t="str">
        <f>IF(一覧表!I77="","",一覧表!I77)</f>
        <v/>
      </c>
      <c r="O56" s="13" t="str">
        <f>IF(一覧表!J77="","",一覧表!J77)</f>
        <v/>
      </c>
      <c r="P56" s="9" t="str">
        <f>IF(一覧表!K77="","",一覧表!K77)</f>
        <v/>
      </c>
      <c r="Q56" s="9" t="str">
        <f>IF(一覧表!L77="","",一覧表!L77)</f>
        <v/>
      </c>
      <c r="R56" s="9" t="str">
        <f>IF(一覧表!M77="","",一覧表!M77)</f>
        <v/>
      </c>
      <c r="S56" s="14" t="str">
        <f>IF(一覧表!N77="","",一覧表!N77)</f>
        <v/>
      </c>
      <c r="T56" s="8" t="str">
        <f>IF(基本データ入力!F58="","",TRIM(基本データ入力!H58)&amp;" "&amp;TRIM(基本データ入力!I58))</f>
        <v/>
      </c>
      <c r="U56" s="8" t="str">
        <f>IF(基本データ入力!G58="","",TRIM(基本データ入力!J58)&amp;" "&amp;TRIM(基本データ入力!K58)&amp;"("&amp;RIGHTB(基本データ入力!N58,2)&amp;")")</f>
        <v/>
      </c>
      <c r="Z56" t="str">
        <f>IF(N56="","",N56+D56*10000)</f>
        <v/>
      </c>
    </row>
    <row r="57" spans="1:26" ht="14.25" x14ac:dyDescent="0.15">
      <c r="A57">
        <f>COUNTIF($D$2:D57,"1")</f>
        <v>0</v>
      </c>
      <c r="B57">
        <f>COUNTIF($D$2:D57,"2")</f>
        <v>0</v>
      </c>
      <c r="C57" t="str">
        <f t="shared" si="0"/>
        <v/>
      </c>
      <c r="D57" s="8" t="str">
        <f>IF(基本データ入力!L59="","",基本データ入力!L59)</f>
        <v/>
      </c>
      <c r="E57" s="8" t="str">
        <f>IF(基本データ入力!E59="","",基本データ入力!E59)</f>
        <v/>
      </c>
      <c r="F57" s="8" t="str">
        <f>IF(基本データ入力!F59="","",基本データ入力!$C$4)</f>
        <v/>
      </c>
      <c r="G57" s="8" t="str">
        <f>IF(基本データ入力!F59="","",TRIM(基本データ入力!F59)&amp;"  "&amp;TRIM(基本データ入力!G59))</f>
        <v/>
      </c>
      <c r="H57" s="8" t="str">
        <f>IF(基本データ入力!F59="","",TRIM(基本データ入力!$C$7))</f>
        <v/>
      </c>
      <c r="I57" s="8" t="str">
        <f>IF(基本データ入力!M59="","",基本データ入力!M59)</f>
        <v/>
      </c>
      <c r="J57" s="10" t="str">
        <f>IF(一覧表!E78="","",一覧表!E78)</f>
        <v/>
      </c>
      <c r="K57" s="9" t="str">
        <f>IF(一覧表!F78="","",一覧表!F78)</f>
        <v/>
      </c>
      <c r="L57" s="9" t="str">
        <f>IF(一覧表!G78="","",一覧表!G78)</f>
        <v/>
      </c>
      <c r="M57" s="11" t="str">
        <f>IF(一覧表!H78="","",一覧表!H78)</f>
        <v/>
      </c>
      <c r="N57" s="12" t="str">
        <f>IF(一覧表!I78="","",一覧表!I78)</f>
        <v/>
      </c>
      <c r="O57" s="13" t="str">
        <f>IF(一覧表!J78="","",一覧表!J78)</f>
        <v/>
      </c>
      <c r="P57" s="9" t="str">
        <f>IF(一覧表!K78="","",一覧表!K78)</f>
        <v/>
      </c>
      <c r="Q57" s="9" t="str">
        <f>IF(一覧表!L78="","",一覧表!L78)</f>
        <v/>
      </c>
      <c r="R57" s="9" t="str">
        <f>IF(一覧表!M78="","",一覧表!M78)</f>
        <v/>
      </c>
      <c r="S57" s="14" t="str">
        <f>IF(一覧表!N78="","",一覧表!N78)</f>
        <v/>
      </c>
      <c r="T57" s="8" t="str">
        <f>IF(基本データ入力!F59="","",TRIM(基本データ入力!H59)&amp;" "&amp;TRIM(基本データ入力!I59))</f>
        <v/>
      </c>
      <c r="U57" s="8" t="str">
        <f>IF(基本データ入力!G59="","",TRIM(基本データ入力!J59)&amp;" "&amp;TRIM(基本データ入力!K59)&amp;"("&amp;RIGHTB(基本データ入力!N59,2)&amp;")")</f>
        <v/>
      </c>
      <c r="Z57" t="str">
        <f>IF(N57="","",N57+D57*10000)</f>
        <v/>
      </c>
    </row>
    <row r="58" spans="1:26" ht="14.25" x14ac:dyDescent="0.15">
      <c r="A58">
        <f>COUNTIF($D$2:D58,"1")</f>
        <v>0</v>
      </c>
      <c r="B58">
        <f>COUNTIF($D$2:D58,"2")</f>
        <v>0</v>
      </c>
      <c r="C58" t="str">
        <f t="shared" si="0"/>
        <v/>
      </c>
      <c r="D58" s="8" t="str">
        <f>IF(基本データ入力!L60="","",基本データ入力!L60)</f>
        <v/>
      </c>
      <c r="E58" s="8" t="str">
        <f>IF(基本データ入力!E60="","",基本データ入力!E60)</f>
        <v/>
      </c>
      <c r="F58" s="8" t="str">
        <f>IF(基本データ入力!F60="","",基本データ入力!$C$4)</f>
        <v/>
      </c>
      <c r="G58" s="8" t="str">
        <f>IF(基本データ入力!F60="","",TRIM(基本データ入力!F60)&amp;"  "&amp;TRIM(基本データ入力!G60))</f>
        <v/>
      </c>
      <c r="H58" s="8" t="str">
        <f>IF(基本データ入力!F60="","",TRIM(基本データ入力!$C$7))</f>
        <v/>
      </c>
      <c r="I58" s="8" t="str">
        <f>IF(基本データ入力!M60="","",基本データ入力!M60)</f>
        <v/>
      </c>
      <c r="J58" s="10" t="str">
        <f>IF(一覧表!E79="","",一覧表!E79)</f>
        <v/>
      </c>
      <c r="K58" s="9" t="str">
        <f>IF(一覧表!F79="","",一覧表!F79)</f>
        <v/>
      </c>
      <c r="L58" s="9" t="str">
        <f>IF(一覧表!G79="","",一覧表!G79)</f>
        <v/>
      </c>
      <c r="M58" s="11" t="str">
        <f>IF(一覧表!H79="","",一覧表!H79)</f>
        <v/>
      </c>
      <c r="N58" s="12" t="str">
        <f>IF(一覧表!I79="","",一覧表!I79)</f>
        <v/>
      </c>
      <c r="O58" s="13" t="str">
        <f>IF(一覧表!J79="","",一覧表!J79)</f>
        <v/>
      </c>
      <c r="P58" s="9" t="str">
        <f>IF(一覧表!K79="","",一覧表!K79)</f>
        <v/>
      </c>
      <c r="Q58" s="9" t="str">
        <f>IF(一覧表!L79="","",一覧表!L79)</f>
        <v/>
      </c>
      <c r="R58" s="9" t="str">
        <f>IF(一覧表!M79="","",一覧表!M79)</f>
        <v/>
      </c>
      <c r="S58" s="14" t="str">
        <f>IF(一覧表!N79="","",一覧表!N79)</f>
        <v/>
      </c>
      <c r="T58" s="8" t="str">
        <f>IF(基本データ入力!F60="","",TRIM(基本データ入力!H60)&amp;" "&amp;TRIM(基本データ入力!I60))</f>
        <v/>
      </c>
      <c r="U58" s="8" t="str">
        <f>IF(基本データ入力!G60="","",TRIM(基本データ入力!J60)&amp;" "&amp;TRIM(基本データ入力!K60)&amp;"("&amp;RIGHTB(基本データ入力!N60,2)&amp;")")</f>
        <v/>
      </c>
      <c r="Z58" t="str">
        <f>IF(N58="","",N58+D58*10000)</f>
        <v/>
      </c>
    </row>
    <row r="59" spans="1:26" ht="14.25" x14ac:dyDescent="0.15">
      <c r="A59">
        <f>COUNTIF($D$2:D59,"1")</f>
        <v>0</v>
      </c>
      <c r="B59">
        <f>COUNTIF($D$2:D59,"2")</f>
        <v>0</v>
      </c>
      <c r="C59" t="str">
        <f t="shared" si="0"/>
        <v/>
      </c>
      <c r="D59" s="8" t="str">
        <f>IF(基本データ入力!L61="","",基本データ入力!L61)</f>
        <v/>
      </c>
      <c r="E59" s="8" t="str">
        <f>IF(基本データ入力!E61="","",基本データ入力!E61)</f>
        <v/>
      </c>
      <c r="F59" s="8" t="str">
        <f>IF(基本データ入力!F61="","",基本データ入力!$C$4)</f>
        <v/>
      </c>
      <c r="G59" s="8" t="str">
        <f>IF(基本データ入力!F61="","",TRIM(基本データ入力!F61)&amp;"  "&amp;TRIM(基本データ入力!G61))</f>
        <v/>
      </c>
      <c r="H59" s="8" t="str">
        <f>IF(基本データ入力!F61="","",TRIM(基本データ入力!$C$7))</f>
        <v/>
      </c>
      <c r="I59" s="8" t="str">
        <f>IF(基本データ入力!M61="","",基本データ入力!M61)</f>
        <v/>
      </c>
      <c r="J59" s="10" t="str">
        <f>IF(一覧表!E80="","",一覧表!E80)</f>
        <v/>
      </c>
      <c r="K59" s="9" t="str">
        <f>IF(一覧表!F80="","",一覧表!F80)</f>
        <v/>
      </c>
      <c r="L59" s="9" t="str">
        <f>IF(一覧表!G80="","",一覧表!G80)</f>
        <v/>
      </c>
      <c r="M59" s="11" t="str">
        <f>IF(一覧表!H80="","",一覧表!H80)</f>
        <v/>
      </c>
      <c r="N59" s="12" t="str">
        <f>IF(一覧表!I80="","",一覧表!I80)</f>
        <v/>
      </c>
      <c r="O59" s="13" t="str">
        <f>IF(一覧表!J80="","",一覧表!J80)</f>
        <v/>
      </c>
      <c r="P59" s="9" t="str">
        <f>IF(一覧表!K80="","",一覧表!K80)</f>
        <v/>
      </c>
      <c r="Q59" s="9" t="str">
        <f>IF(一覧表!L80="","",一覧表!L80)</f>
        <v/>
      </c>
      <c r="R59" s="9" t="str">
        <f>IF(一覧表!M80="","",一覧表!M80)</f>
        <v/>
      </c>
      <c r="S59" s="14" t="str">
        <f>IF(一覧表!N80="","",一覧表!N80)</f>
        <v/>
      </c>
      <c r="T59" s="8" t="str">
        <f>IF(基本データ入力!F61="","",TRIM(基本データ入力!H61)&amp;" "&amp;TRIM(基本データ入力!I61))</f>
        <v/>
      </c>
      <c r="U59" s="8" t="str">
        <f>IF(基本データ入力!G61="","",TRIM(基本データ入力!J61)&amp;" "&amp;TRIM(基本データ入力!K61)&amp;"("&amp;RIGHTB(基本データ入力!N61,2)&amp;")")</f>
        <v/>
      </c>
      <c r="Z59" t="str">
        <f>IF(N59="","",N59+D59*10000)</f>
        <v/>
      </c>
    </row>
    <row r="60" spans="1:26" ht="14.25" x14ac:dyDescent="0.15">
      <c r="A60">
        <f>COUNTIF($D$2:D60,"1")</f>
        <v>0</v>
      </c>
      <c r="B60">
        <f>COUNTIF($D$2:D60,"2")</f>
        <v>0</v>
      </c>
      <c r="C60" t="str">
        <f t="shared" si="0"/>
        <v/>
      </c>
      <c r="D60" s="8" t="str">
        <f>IF(基本データ入力!L62="","",基本データ入力!L62)</f>
        <v/>
      </c>
      <c r="E60" s="8" t="str">
        <f>IF(基本データ入力!E62="","",基本データ入力!E62)</f>
        <v/>
      </c>
      <c r="F60" s="8" t="str">
        <f>IF(基本データ入力!F62="","",基本データ入力!$C$4)</f>
        <v/>
      </c>
      <c r="G60" s="8" t="str">
        <f>IF(基本データ入力!F62="","",TRIM(基本データ入力!F62)&amp;"  "&amp;TRIM(基本データ入力!G62))</f>
        <v/>
      </c>
      <c r="H60" s="8" t="str">
        <f>IF(基本データ入力!F62="","",TRIM(基本データ入力!$C$7))</f>
        <v/>
      </c>
      <c r="I60" s="8" t="str">
        <f>IF(基本データ入力!M62="","",基本データ入力!M62)</f>
        <v/>
      </c>
      <c r="J60" s="10" t="str">
        <f>IF(一覧表!E81="","",一覧表!E81)</f>
        <v/>
      </c>
      <c r="K60" s="9" t="str">
        <f>IF(一覧表!F81="","",一覧表!F81)</f>
        <v/>
      </c>
      <c r="L60" s="9" t="str">
        <f>IF(一覧表!G81="","",一覧表!G81)</f>
        <v/>
      </c>
      <c r="M60" s="11" t="str">
        <f>IF(一覧表!H81="","",一覧表!H81)</f>
        <v/>
      </c>
      <c r="N60" s="12" t="str">
        <f>IF(一覧表!I81="","",一覧表!I81)</f>
        <v/>
      </c>
      <c r="O60" s="13" t="str">
        <f>IF(一覧表!J81="","",一覧表!J81)</f>
        <v/>
      </c>
      <c r="P60" s="9" t="str">
        <f>IF(一覧表!K81="","",一覧表!K81)</f>
        <v/>
      </c>
      <c r="Q60" s="9" t="str">
        <f>IF(一覧表!L81="","",一覧表!L81)</f>
        <v/>
      </c>
      <c r="R60" s="9" t="str">
        <f>IF(一覧表!M81="","",一覧表!M81)</f>
        <v/>
      </c>
      <c r="S60" s="14" t="str">
        <f>IF(一覧表!N81="","",一覧表!N81)</f>
        <v/>
      </c>
      <c r="T60" s="8" t="str">
        <f>IF(基本データ入力!F62="","",TRIM(基本データ入力!H62)&amp;" "&amp;TRIM(基本データ入力!I62))</f>
        <v/>
      </c>
      <c r="U60" s="8" t="str">
        <f>IF(基本データ入力!G62="","",TRIM(基本データ入力!J62)&amp;" "&amp;TRIM(基本データ入力!K62)&amp;"("&amp;RIGHTB(基本データ入力!N62,2)&amp;")")</f>
        <v/>
      </c>
      <c r="Z60" t="str">
        <f>IF(N60="","",N60+D60*10000)</f>
        <v/>
      </c>
    </row>
    <row r="61" spans="1:26" ht="14.25" x14ac:dyDescent="0.15">
      <c r="A61">
        <f>COUNTIF($D$2:D61,"1")</f>
        <v>0</v>
      </c>
      <c r="B61">
        <f>COUNTIF($D$2:D61,"2")</f>
        <v>0</v>
      </c>
      <c r="C61" t="str">
        <f t="shared" si="0"/>
        <v/>
      </c>
      <c r="D61" s="8" t="str">
        <f>IF(基本データ入力!L63="","",基本データ入力!L63)</f>
        <v/>
      </c>
      <c r="E61" s="8" t="str">
        <f>IF(基本データ入力!E63="","",基本データ入力!E63)</f>
        <v/>
      </c>
      <c r="F61" s="8" t="str">
        <f>IF(基本データ入力!F63="","",基本データ入力!$C$4)</f>
        <v/>
      </c>
      <c r="G61" s="8" t="str">
        <f>IF(基本データ入力!F63="","",TRIM(基本データ入力!F63)&amp;"  "&amp;TRIM(基本データ入力!G63))</f>
        <v/>
      </c>
      <c r="H61" s="8" t="str">
        <f>IF(基本データ入力!F63="","",TRIM(基本データ入力!$C$7))</f>
        <v/>
      </c>
      <c r="I61" s="8" t="str">
        <f>IF(基本データ入力!M63="","",基本データ入力!M63)</f>
        <v/>
      </c>
      <c r="J61" s="10" t="str">
        <f>IF(一覧表!E82="","",一覧表!E82)</f>
        <v/>
      </c>
      <c r="K61" s="9" t="str">
        <f>IF(一覧表!F82="","",一覧表!F82)</f>
        <v/>
      </c>
      <c r="L61" s="9" t="str">
        <f>IF(一覧表!G82="","",一覧表!G82)</f>
        <v/>
      </c>
      <c r="M61" s="11" t="str">
        <f>IF(一覧表!H82="","",一覧表!H82)</f>
        <v/>
      </c>
      <c r="N61" s="12" t="str">
        <f>IF(一覧表!I82="","",一覧表!I82)</f>
        <v/>
      </c>
      <c r="O61" s="13" t="str">
        <f>IF(一覧表!J82="","",一覧表!J82)</f>
        <v/>
      </c>
      <c r="P61" s="9" t="str">
        <f>IF(一覧表!K82="","",一覧表!K82)</f>
        <v/>
      </c>
      <c r="Q61" s="9" t="str">
        <f>IF(一覧表!L82="","",一覧表!L82)</f>
        <v/>
      </c>
      <c r="R61" s="9" t="str">
        <f>IF(一覧表!M82="","",一覧表!M82)</f>
        <v/>
      </c>
      <c r="S61" s="14" t="str">
        <f>IF(一覧表!N82="","",一覧表!N82)</f>
        <v/>
      </c>
      <c r="T61" s="8" t="str">
        <f>IF(基本データ入力!F63="","",TRIM(基本データ入力!H63)&amp;" "&amp;TRIM(基本データ入力!I63))</f>
        <v/>
      </c>
      <c r="U61" s="8" t="str">
        <f>IF(基本データ入力!G63="","",TRIM(基本データ入力!J63)&amp;" "&amp;TRIM(基本データ入力!K63)&amp;"("&amp;RIGHTB(基本データ入力!N63,2)&amp;")")</f>
        <v/>
      </c>
      <c r="Z61" t="str">
        <f>IF(N61="","",N61+D61*10000)</f>
        <v/>
      </c>
    </row>
    <row r="62" spans="1:26" ht="14.25" x14ac:dyDescent="0.15">
      <c r="A62">
        <f>COUNTIF($D$2:D62,"1")</f>
        <v>0</v>
      </c>
      <c r="B62">
        <f>COUNTIF($D$2:D62,"2")</f>
        <v>0</v>
      </c>
      <c r="C62" t="str">
        <f t="shared" si="0"/>
        <v/>
      </c>
      <c r="D62" s="8" t="str">
        <f>IF(基本データ入力!L64="","",基本データ入力!L64)</f>
        <v/>
      </c>
      <c r="E62" s="8" t="str">
        <f>IF(基本データ入力!E64="","",基本データ入力!E64)</f>
        <v/>
      </c>
      <c r="F62" s="8" t="str">
        <f>IF(基本データ入力!F64="","",基本データ入力!$C$4)</f>
        <v/>
      </c>
      <c r="G62" s="8" t="str">
        <f>IF(基本データ入力!F64="","",TRIM(基本データ入力!F64)&amp;"  "&amp;TRIM(基本データ入力!G64))</f>
        <v/>
      </c>
      <c r="H62" s="8" t="str">
        <f>IF(基本データ入力!F64="","",TRIM(基本データ入力!$C$7))</f>
        <v/>
      </c>
      <c r="I62" s="8" t="str">
        <f>IF(基本データ入力!M64="","",基本データ入力!M64)</f>
        <v/>
      </c>
      <c r="J62" s="10" t="str">
        <f>IF(一覧表!E83="","",一覧表!E83)</f>
        <v/>
      </c>
      <c r="K62" s="9" t="str">
        <f>IF(一覧表!F83="","",一覧表!F83)</f>
        <v/>
      </c>
      <c r="L62" s="9" t="str">
        <f>IF(一覧表!G83="","",一覧表!G83)</f>
        <v/>
      </c>
      <c r="M62" s="11" t="str">
        <f>IF(一覧表!H83="","",一覧表!H83)</f>
        <v/>
      </c>
      <c r="N62" s="12" t="str">
        <f>IF(一覧表!I83="","",一覧表!I83)</f>
        <v/>
      </c>
      <c r="O62" s="13" t="str">
        <f>IF(一覧表!J83="","",一覧表!J83)</f>
        <v/>
      </c>
      <c r="P62" s="9" t="str">
        <f>IF(一覧表!K83="","",一覧表!K83)</f>
        <v/>
      </c>
      <c r="Q62" s="9" t="str">
        <f>IF(一覧表!L83="","",一覧表!L83)</f>
        <v/>
      </c>
      <c r="R62" s="9" t="str">
        <f>IF(一覧表!M83="","",一覧表!M83)</f>
        <v/>
      </c>
      <c r="S62" s="14" t="str">
        <f>IF(一覧表!N83="","",一覧表!N83)</f>
        <v/>
      </c>
      <c r="T62" s="8" t="str">
        <f>IF(基本データ入力!F64="","",TRIM(基本データ入力!H64)&amp;" "&amp;TRIM(基本データ入力!I64))</f>
        <v/>
      </c>
      <c r="U62" s="8" t="str">
        <f>IF(基本データ入力!G64="","",TRIM(基本データ入力!J64)&amp;" "&amp;TRIM(基本データ入力!K64)&amp;"("&amp;RIGHTB(基本データ入力!N64,2)&amp;")")</f>
        <v/>
      </c>
      <c r="Z62" t="str">
        <f>IF(N62="","",N62+D62*10000)</f>
        <v/>
      </c>
    </row>
    <row r="63" spans="1:26" ht="14.25" x14ac:dyDescent="0.15">
      <c r="A63">
        <f>COUNTIF($D$2:D63,"1")</f>
        <v>0</v>
      </c>
      <c r="B63">
        <f>COUNTIF($D$2:D63,"2")</f>
        <v>0</v>
      </c>
      <c r="C63" t="str">
        <f t="shared" si="0"/>
        <v/>
      </c>
      <c r="D63" s="8" t="str">
        <f>IF(基本データ入力!L65="","",基本データ入力!L65)</f>
        <v/>
      </c>
      <c r="E63" s="8" t="str">
        <f>IF(基本データ入力!E65="","",基本データ入力!E65)</f>
        <v/>
      </c>
      <c r="F63" s="8" t="str">
        <f>IF(基本データ入力!F65="","",基本データ入力!$C$4)</f>
        <v/>
      </c>
      <c r="G63" s="8" t="str">
        <f>IF(基本データ入力!F65="","",TRIM(基本データ入力!F65)&amp;"  "&amp;TRIM(基本データ入力!G65))</f>
        <v/>
      </c>
      <c r="H63" s="8" t="str">
        <f>IF(基本データ入力!F65="","",TRIM(基本データ入力!$C$7))</f>
        <v/>
      </c>
      <c r="I63" s="8" t="str">
        <f>IF(基本データ入力!M65="","",基本データ入力!M65)</f>
        <v/>
      </c>
      <c r="J63" s="10" t="str">
        <f>IF(一覧表!E84="","",一覧表!E84)</f>
        <v/>
      </c>
      <c r="K63" s="9" t="str">
        <f>IF(一覧表!F84="","",一覧表!F84)</f>
        <v/>
      </c>
      <c r="L63" s="9" t="str">
        <f>IF(一覧表!G84="","",一覧表!G84)</f>
        <v/>
      </c>
      <c r="M63" s="11" t="str">
        <f>IF(一覧表!H84="","",一覧表!H84)</f>
        <v/>
      </c>
      <c r="N63" s="12" t="str">
        <f>IF(一覧表!I84="","",一覧表!I84)</f>
        <v/>
      </c>
      <c r="O63" s="13" t="str">
        <f>IF(一覧表!J84="","",一覧表!J84)</f>
        <v/>
      </c>
      <c r="P63" s="9" t="str">
        <f>IF(一覧表!K84="","",一覧表!K84)</f>
        <v/>
      </c>
      <c r="Q63" s="9" t="str">
        <f>IF(一覧表!L84="","",一覧表!L84)</f>
        <v/>
      </c>
      <c r="R63" s="9" t="str">
        <f>IF(一覧表!M84="","",一覧表!M84)</f>
        <v/>
      </c>
      <c r="S63" s="14" t="str">
        <f>IF(一覧表!N84="","",一覧表!N84)</f>
        <v/>
      </c>
      <c r="T63" s="8" t="str">
        <f>IF(基本データ入力!F65="","",TRIM(基本データ入力!H65)&amp;" "&amp;TRIM(基本データ入力!I65))</f>
        <v/>
      </c>
      <c r="U63" s="8" t="str">
        <f>IF(基本データ入力!G65="","",TRIM(基本データ入力!J65)&amp;" "&amp;TRIM(基本データ入力!K65)&amp;"("&amp;RIGHTB(基本データ入力!N65,2)&amp;")")</f>
        <v/>
      </c>
      <c r="Z63" t="str">
        <f>IF(N63="","",N63+D63*10000)</f>
        <v/>
      </c>
    </row>
    <row r="64" spans="1:26" ht="14.25" x14ac:dyDescent="0.15">
      <c r="A64">
        <f>COUNTIF($D$2:D64,"1")</f>
        <v>0</v>
      </c>
      <c r="B64">
        <f>COUNTIF($D$2:D64,"2")</f>
        <v>0</v>
      </c>
      <c r="C64" t="str">
        <f t="shared" si="0"/>
        <v/>
      </c>
      <c r="D64" s="8" t="str">
        <f>IF(基本データ入力!L66="","",基本データ入力!L66)</f>
        <v/>
      </c>
      <c r="E64" s="8" t="str">
        <f>IF(基本データ入力!E66="","",基本データ入力!E66)</f>
        <v/>
      </c>
      <c r="F64" s="8" t="str">
        <f>IF(基本データ入力!F66="","",基本データ入力!$C$4)</f>
        <v/>
      </c>
      <c r="G64" s="8" t="str">
        <f>IF(基本データ入力!F66="","",TRIM(基本データ入力!F66)&amp;"  "&amp;TRIM(基本データ入力!G66))</f>
        <v/>
      </c>
      <c r="H64" s="8" t="str">
        <f>IF(基本データ入力!F66="","",TRIM(基本データ入力!$C$7))</f>
        <v/>
      </c>
      <c r="I64" s="8" t="str">
        <f>IF(基本データ入力!M66="","",基本データ入力!M66)</f>
        <v/>
      </c>
      <c r="J64" s="10" t="str">
        <f>IF(一覧表!E85="","",一覧表!E85)</f>
        <v/>
      </c>
      <c r="K64" s="9" t="str">
        <f>IF(一覧表!F85="","",一覧表!F85)</f>
        <v/>
      </c>
      <c r="L64" s="9" t="str">
        <f>IF(一覧表!G85="","",一覧表!G85)</f>
        <v/>
      </c>
      <c r="M64" s="11" t="str">
        <f>IF(一覧表!H85="","",一覧表!H85)</f>
        <v/>
      </c>
      <c r="N64" s="12" t="str">
        <f>IF(一覧表!I85="","",一覧表!I85)</f>
        <v/>
      </c>
      <c r="O64" s="13" t="str">
        <f>IF(一覧表!J85="","",一覧表!J85)</f>
        <v/>
      </c>
      <c r="P64" s="9" t="str">
        <f>IF(一覧表!K85="","",一覧表!K85)</f>
        <v/>
      </c>
      <c r="Q64" s="9" t="str">
        <f>IF(一覧表!L85="","",一覧表!L85)</f>
        <v/>
      </c>
      <c r="R64" s="9" t="str">
        <f>IF(一覧表!M85="","",一覧表!M85)</f>
        <v/>
      </c>
      <c r="S64" s="14" t="str">
        <f>IF(一覧表!N85="","",一覧表!N85)</f>
        <v/>
      </c>
      <c r="T64" s="8" t="str">
        <f>IF(基本データ入力!F66="","",TRIM(基本データ入力!H66)&amp;" "&amp;TRIM(基本データ入力!I66))</f>
        <v/>
      </c>
      <c r="U64" s="8" t="str">
        <f>IF(基本データ入力!G66="","",TRIM(基本データ入力!J66)&amp;" "&amp;TRIM(基本データ入力!K66)&amp;"("&amp;RIGHTB(基本データ入力!N66,2)&amp;")")</f>
        <v/>
      </c>
      <c r="Z64" t="str">
        <f>IF(N64="","",N64+D64*10000)</f>
        <v/>
      </c>
    </row>
    <row r="65" spans="1:26" ht="14.25" x14ac:dyDescent="0.15">
      <c r="A65">
        <f>COUNTIF($D$2:D65,"1")</f>
        <v>0</v>
      </c>
      <c r="B65">
        <f>COUNTIF($D$2:D65,"2")</f>
        <v>0</v>
      </c>
      <c r="C65" t="str">
        <f t="shared" si="0"/>
        <v/>
      </c>
      <c r="D65" s="8" t="str">
        <f>IF(基本データ入力!L67="","",基本データ入力!L67)</f>
        <v/>
      </c>
      <c r="E65" s="8" t="str">
        <f>IF(基本データ入力!E67="","",基本データ入力!E67)</f>
        <v/>
      </c>
      <c r="F65" s="8" t="str">
        <f>IF(基本データ入力!F67="","",基本データ入力!$C$4)</f>
        <v/>
      </c>
      <c r="G65" s="8" t="str">
        <f>IF(基本データ入力!F67="","",TRIM(基本データ入力!F67)&amp;"  "&amp;TRIM(基本データ入力!G67))</f>
        <v/>
      </c>
      <c r="H65" s="8" t="str">
        <f>IF(基本データ入力!F67="","",TRIM(基本データ入力!$C$7))</f>
        <v/>
      </c>
      <c r="I65" s="8" t="str">
        <f>IF(基本データ入力!M67="","",基本データ入力!M67)</f>
        <v/>
      </c>
      <c r="J65" s="10" t="str">
        <f>IF(一覧表!E86="","",一覧表!E86)</f>
        <v/>
      </c>
      <c r="K65" s="9" t="str">
        <f>IF(一覧表!F86="","",一覧表!F86)</f>
        <v/>
      </c>
      <c r="L65" s="9" t="str">
        <f>IF(一覧表!G86="","",一覧表!G86)</f>
        <v/>
      </c>
      <c r="M65" s="11" t="str">
        <f>IF(一覧表!H86="","",一覧表!H86)</f>
        <v/>
      </c>
      <c r="N65" s="12" t="str">
        <f>IF(一覧表!I86="","",一覧表!I86)</f>
        <v/>
      </c>
      <c r="O65" s="13" t="str">
        <f>IF(一覧表!J86="","",一覧表!J86)</f>
        <v/>
      </c>
      <c r="P65" s="9" t="str">
        <f>IF(一覧表!K86="","",一覧表!K86)</f>
        <v/>
      </c>
      <c r="Q65" s="9" t="str">
        <f>IF(一覧表!L86="","",一覧表!L86)</f>
        <v/>
      </c>
      <c r="R65" s="9" t="str">
        <f>IF(一覧表!M86="","",一覧表!M86)</f>
        <v/>
      </c>
      <c r="S65" s="14" t="str">
        <f>IF(一覧表!N86="","",一覧表!N86)</f>
        <v/>
      </c>
      <c r="T65" s="8" t="str">
        <f>IF(基本データ入力!F67="","",TRIM(基本データ入力!H67)&amp;" "&amp;TRIM(基本データ入力!I67))</f>
        <v/>
      </c>
      <c r="U65" s="8" t="str">
        <f>IF(基本データ入力!G67="","",TRIM(基本データ入力!J67)&amp;" "&amp;TRIM(基本データ入力!K67)&amp;"("&amp;RIGHTB(基本データ入力!N67,2)&amp;")")</f>
        <v/>
      </c>
      <c r="Z65" t="str">
        <f>IF(N65="","",N65+D65*10000)</f>
        <v/>
      </c>
    </row>
    <row r="66" spans="1:26" ht="14.25" x14ac:dyDescent="0.15">
      <c r="A66">
        <f>COUNTIF($D$2:D66,"1")</f>
        <v>0</v>
      </c>
      <c r="B66">
        <f>COUNTIF($D$2:D66,"2")</f>
        <v>0</v>
      </c>
      <c r="C66" t="str">
        <f t="shared" si="0"/>
        <v/>
      </c>
      <c r="D66" s="8" t="str">
        <f>IF(基本データ入力!L68="","",基本データ入力!L68)</f>
        <v/>
      </c>
      <c r="E66" s="8" t="str">
        <f>IF(基本データ入力!E68="","",基本データ入力!E68)</f>
        <v/>
      </c>
      <c r="F66" s="8" t="str">
        <f>IF(基本データ入力!F68="","",基本データ入力!$C$4)</f>
        <v/>
      </c>
      <c r="G66" s="8" t="str">
        <f>IF(基本データ入力!F68="","",TRIM(基本データ入力!F68)&amp;"  "&amp;TRIM(基本データ入力!G68))</f>
        <v/>
      </c>
      <c r="H66" s="8" t="str">
        <f>IF(基本データ入力!F68="","",TRIM(基本データ入力!$C$7))</f>
        <v/>
      </c>
      <c r="I66" s="8" t="str">
        <f>IF(基本データ入力!M68="","",基本データ入力!M68)</f>
        <v/>
      </c>
      <c r="J66" s="10" t="str">
        <f>IF(一覧表!E87="","",一覧表!E87)</f>
        <v/>
      </c>
      <c r="K66" s="9" t="str">
        <f>IF(一覧表!F87="","",一覧表!F87)</f>
        <v/>
      </c>
      <c r="L66" s="9" t="str">
        <f>IF(一覧表!G87="","",一覧表!G87)</f>
        <v/>
      </c>
      <c r="M66" s="11" t="str">
        <f>IF(一覧表!H87="","",一覧表!H87)</f>
        <v/>
      </c>
      <c r="N66" s="12" t="str">
        <f>IF(一覧表!I87="","",一覧表!I87)</f>
        <v/>
      </c>
      <c r="O66" s="13" t="str">
        <f>IF(一覧表!J87="","",一覧表!J87)</f>
        <v/>
      </c>
      <c r="P66" s="9" t="str">
        <f>IF(一覧表!K87="","",一覧表!K87)</f>
        <v/>
      </c>
      <c r="Q66" s="9" t="str">
        <f>IF(一覧表!L87="","",一覧表!L87)</f>
        <v/>
      </c>
      <c r="R66" s="9" t="str">
        <f>IF(一覧表!M87="","",一覧表!M87)</f>
        <v/>
      </c>
      <c r="S66" s="14" t="str">
        <f>IF(一覧表!N87="","",一覧表!N87)</f>
        <v/>
      </c>
      <c r="T66" s="8" t="str">
        <f>IF(基本データ入力!F68="","",TRIM(基本データ入力!H68)&amp;" "&amp;TRIM(基本データ入力!I68))</f>
        <v/>
      </c>
      <c r="U66" s="8" t="str">
        <f>IF(基本データ入力!G68="","",TRIM(基本データ入力!J68)&amp;" "&amp;TRIM(基本データ入力!K68)&amp;"("&amp;RIGHTB(基本データ入力!N68,2)&amp;")")</f>
        <v/>
      </c>
      <c r="Z66" t="str">
        <f t="shared" ref="Z66:Z129" si="3">IF(N66="","",N66+D66*10000)</f>
        <v/>
      </c>
    </row>
    <row r="67" spans="1:26" ht="14.25" x14ac:dyDescent="0.15">
      <c r="A67">
        <f>COUNTIF($D$2:D67,"1")</f>
        <v>0</v>
      </c>
      <c r="B67">
        <f>COUNTIF($D$2:D67,"2")</f>
        <v>0</v>
      </c>
      <c r="C67" t="str">
        <f t="shared" ref="C67:C130" si="4">IF(D67="","",IF(D67=1,A67,B67))</f>
        <v/>
      </c>
      <c r="D67" s="8" t="str">
        <f>IF(基本データ入力!L69="","",基本データ入力!L69)</f>
        <v/>
      </c>
      <c r="E67" s="8" t="str">
        <f>IF(基本データ入力!E69="","",基本データ入力!E69)</f>
        <v/>
      </c>
      <c r="F67" s="8" t="str">
        <f>IF(基本データ入力!F69="","",基本データ入力!$C$4)</f>
        <v/>
      </c>
      <c r="G67" s="8" t="str">
        <f>IF(基本データ入力!F69="","",TRIM(基本データ入力!F69)&amp;"  "&amp;TRIM(基本データ入力!G69))</f>
        <v/>
      </c>
      <c r="H67" s="8" t="str">
        <f>IF(基本データ入力!F69="","",TRIM(基本データ入力!$C$7))</f>
        <v/>
      </c>
      <c r="I67" s="8" t="str">
        <f>IF(基本データ入力!M69="","",基本データ入力!M69)</f>
        <v/>
      </c>
      <c r="J67" s="10" t="str">
        <f>IF(一覧表!E88="","",一覧表!E88)</f>
        <v/>
      </c>
      <c r="K67" s="9" t="str">
        <f>IF(一覧表!F88="","",一覧表!F88)</f>
        <v/>
      </c>
      <c r="L67" s="9" t="str">
        <f>IF(一覧表!G88="","",一覧表!G88)</f>
        <v/>
      </c>
      <c r="M67" s="11" t="str">
        <f>IF(一覧表!H88="","",一覧表!H88)</f>
        <v/>
      </c>
      <c r="N67" s="12" t="str">
        <f>IF(一覧表!I88="","",一覧表!I88)</f>
        <v/>
      </c>
      <c r="O67" s="13" t="str">
        <f>IF(一覧表!J88="","",一覧表!J88)</f>
        <v/>
      </c>
      <c r="P67" s="9" t="str">
        <f>IF(一覧表!K88="","",一覧表!K88)</f>
        <v/>
      </c>
      <c r="Q67" s="9" t="str">
        <f>IF(一覧表!L88="","",一覧表!L88)</f>
        <v/>
      </c>
      <c r="R67" s="9" t="str">
        <f>IF(一覧表!M88="","",一覧表!M88)</f>
        <v/>
      </c>
      <c r="S67" s="14" t="str">
        <f>IF(一覧表!N88="","",一覧表!N88)</f>
        <v/>
      </c>
      <c r="T67" s="8" t="str">
        <f>IF(基本データ入力!F69="","",TRIM(基本データ入力!H69)&amp;" "&amp;TRIM(基本データ入力!I69))</f>
        <v/>
      </c>
      <c r="U67" s="8" t="str">
        <f>IF(基本データ入力!G69="","",TRIM(基本データ入力!J69)&amp;" "&amp;TRIM(基本データ入力!K69)&amp;"("&amp;RIGHTB(基本データ入力!N69,2)&amp;")")</f>
        <v/>
      </c>
      <c r="Z67" t="str">
        <f t="shared" si="3"/>
        <v/>
      </c>
    </row>
    <row r="68" spans="1:26" ht="14.25" x14ac:dyDescent="0.15">
      <c r="A68">
        <f>COUNTIF($D$2:D68,"1")</f>
        <v>0</v>
      </c>
      <c r="B68">
        <f>COUNTIF($D$2:D68,"2")</f>
        <v>0</v>
      </c>
      <c r="C68" t="str">
        <f t="shared" si="4"/>
        <v/>
      </c>
      <c r="D68" s="8" t="str">
        <f>IF(基本データ入力!L70="","",基本データ入力!L70)</f>
        <v/>
      </c>
      <c r="E68" s="8" t="str">
        <f>IF(基本データ入力!E70="","",基本データ入力!E70)</f>
        <v/>
      </c>
      <c r="F68" s="8" t="str">
        <f>IF(基本データ入力!F70="","",基本データ入力!$C$4)</f>
        <v/>
      </c>
      <c r="G68" s="8" t="str">
        <f>IF(基本データ入力!F70="","",TRIM(基本データ入力!F70)&amp;"  "&amp;TRIM(基本データ入力!G70))</f>
        <v/>
      </c>
      <c r="H68" s="8" t="str">
        <f>IF(基本データ入力!F70="","",TRIM(基本データ入力!$C$7))</f>
        <v/>
      </c>
      <c r="I68" s="8" t="str">
        <f>IF(基本データ入力!M70="","",基本データ入力!M70)</f>
        <v/>
      </c>
      <c r="J68" s="10" t="str">
        <f>IF(一覧表!E89="","",一覧表!E89)</f>
        <v/>
      </c>
      <c r="K68" s="9" t="str">
        <f>IF(一覧表!F89="","",一覧表!F89)</f>
        <v/>
      </c>
      <c r="L68" s="9" t="str">
        <f>IF(一覧表!G89="","",一覧表!G89)</f>
        <v/>
      </c>
      <c r="M68" s="11" t="str">
        <f>IF(一覧表!H89="","",一覧表!H89)</f>
        <v/>
      </c>
      <c r="N68" s="12" t="str">
        <f>IF(一覧表!I89="","",一覧表!I89)</f>
        <v/>
      </c>
      <c r="O68" s="13" t="str">
        <f>IF(一覧表!J89="","",一覧表!J89)</f>
        <v/>
      </c>
      <c r="P68" s="9" t="str">
        <f>IF(一覧表!K89="","",一覧表!K89)</f>
        <v/>
      </c>
      <c r="Q68" s="9" t="str">
        <f>IF(一覧表!L89="","",一覧表!L89)</f>
        <v/>
      </c>
      <c r="R68" s="9" t="str">
        <f>IF(一覧表!M89="","",一覧表!M89)</f>
        <v/>
      </c>
      <c r="S68" s="14" t="str">
        <f>IF(一覧表!N89="","",一覧表!N89)</f>
        <v/>
      </c>
      <c r="T68" s="8" t="str">
        <f>IF(基本データ入力!F70="","",TRIM(基本データ入力!H70)&amp;" "&amp;TRIM(基本データ入力!I70))</f>
        <v/>
      </c>
      <c r="U68" s="8" t="str">
        <f>IF(基本データ入力!G70="","",TRIM(基本データ入力!J70)&amp;" "&amp;TRIM(基本データ入力!K70)&amp;"("&amp;RIGHTB(基本データ入力!N70,2)&amp;")")</f>
        <v/>
      </c>
      <c r="Z68" t="str">
        <f t="shared" si="3"/>
        <v/>
      </c>
    </row>
    <row r="69" spans="1:26" ht="14.25" x14ac:dyDescent="0.15">
      <c r="A69">
        <f>COUNTIF($D$2:D69,"1")</f>
        <v>0</v>
      </c>
      <c r="B69">
        <f>COUNTIF($D$2:D69,"2")</f>
        <v>0</v>
      </c>
      <c r="C69" t="str">
        <f t="shared" si="4"/>
        <v/>
      </c>
      <c r="D69" s="8" t="str">
        <f>IF(基本データ入力!L71="","",基本データ入力!L71)</f>
        <v/>
      </c>
      <c r="E69" s="8" t="str">
        <f>IF(基本データ入力!E71="","",基本データ入力!E71)</f>
        <v/>
      </c>
      <c r="F69" s="8" t="str">
        <f>IF(基本データ入力!F71="","",基本データ入力!$C$4)</f>
        <v/>
      </c>
      <c r="G69" s="8" t="str">
        <f>IF(基本データ入力!F71="","",TRIM(基本データ入力!F71)&amp;"  "&amp;TRIM(基本データ入力!G71))</f>
        <v/>
      </c>
      <c r="H69" s="8" t="str">
        <f>IF(基本データ入力!F71="","",TRIM(基本データ入力!$C$7))</f>
        <v/>
      </c>
      <c r="I69" s="8" t="str">
        <f>IF(基本データ入力!M71="","",基本データ入力!M71)</f>
        <v/>
      </c>
      <c r="J69" s="10" t="str">
        <f>IF(一覧表!E90="","",一覧表!E90)</f>
        <v/>
      </c>
      <c r="K69" s="9" t="str">
        <f>IF(一覧表!F90="","",一覧表!F90)</f>
        <v/>
      </c>
      <c r="L69" s="9" t="str">
        <f>IF(一覧表!G90="","",一覧表!G90)</f>
        <v/>
      </c>
      <c r="M69" s="11" t="str">
        <f>IF(一覧表!H90="","",一覧表!H90)</f>
        <v/>
      </c>
      <c r="N69" s="12" t="str">
        <f>IF(一覧表!I90="","",一覧表!I90)</f>
        <v/>
      </c>
      <c r="O69" s="13" t="str">
        <f>IF(一覧表!J90="","",一覧表!J90)</f>
        <v/>
      </c>
      <c r="P69" s="9" t="str">
        <f>IF(一覧表!K90="","",一覧表!K90)</f>
        <v/>
      </c>
      <c r="Q69" s="9" t="str">
        <f>IF(一覧表!L90="","",一覧表!L90)</f>
        <v/>
      </c>
      <c r="R69" s="9" t="str">
        <f>IF(一覧表!M90="","",一覧表!M90)</f>
        <v/>
      </c>
      <c r="S69" s="14" t="str">
        <f>IF(一覧表!N90="","",一覧表!N90)</f>
        <v/>
      </c>
      <c r="T69" s="8" t="str">
        <f>IF(基本データ入力!F71="","",TRIM(基本データ入力!H71)&amp;" "&amp;TRIM(基本データ入力!I71))</f>
        <v/>
      </c>
      <c r="U69" s="8" t="str">
        <f>IF(基本データ入力!G71="","",TRIM(基本データ入力!J71)&amp;" "&amp;TRIM(基本データ入力!K71)&amp;"("&amp;RIGHTB(基本データ入力!N71,2)&amp;")")</f>
        <v/>
      </c>
      <c r="Z69" t="str">
        <f t="shared" si="3"/>
        <v/>
      </c>
    </row>
    <row r="70" spans="1:26" ht="14.25" x14ac:dyDescent="0.15">
      <c r="A70">
        <f>COUNTIF($D$2:D70,"1")</f>
        <v>0</v>
      </c>
      <c r="B70">
        <f>COUNTIF($D$2:D70,"2")</f>
        <v>0</v>
      </c>
      <c r="C70" t="str">
        <f t="shared" si="4"/>
        <v/>
      </c>
      <c r="D70" s="8" t="str">
        <f>IF(基本データ入力!L72="","",基本データ入力!L72)</f>
        <v/>
      </c>
      <c r="E70" s="8" t="str">
        <f>IF(基本データ入力!E72="","",基本データ入力!E72)</f>
        <v/>
      </c>
      <c r="F70" s="8" t="str">
        <f>IF(基本データ入力!F72="","",基本データ入力!$C$4)</f>
        <v/>
      </c>
      <c r="G70" s="8" t="str">
        <f>IF(基本データ入力!F72="","",TRIM(基本データ入力!F72)&amp;"  "&amp;TRIM(基本データ入力!G72))</f>
        <v/>
      </c>
      <c r="H70" s="8" t="str">
        <f>IF(基本データ入力!F72="","",TRIM(基本データ入力!$C$7))</f>
        <v/>
      </c>
      <c r="I70" s="8" t="str">
        <f>IF(基本データ入力!M72="","",基本データ入力!M72)</f>
        <v/>
      </c>
      <c r="J70" s="10" t="str">
        <f>IF(一覧表!E91="","",一覧表!E91)</f>
        <v/>
      </c>
      <c r="K70" s="9" t="str">
        <f>IF(一覧表!F91="","",一覧表!F91)</f>
        <v/>
      </c>
      <c r="L70" s="9" t="str">
        <f>IF(一覧表!G91="","",一覧表!G91)</f>
        <v/>
      </c>
      <c r="M70" s="11" t="str">
        <f>IF(一覧表!H91="","",一覧表!H91)</f>
        <v/>
      </c>
      <c r="N70" s="12" t="str">
        <f>IF(一覧表!I91="","",一覧表!I91)</f>
        <v/>
      </c>
      <c r="O70" s="13" t="str">
        <f>IF(一覧表!J91="","",一覧表!J91)</f>
        <v/>
      </c>
      <c r="P70" s="9" t="str">
        <f>IF(一覧表!K91="","",一覧表!K91)</f>
        <v/>
      </c>
      <c r="Q70" s="9" t="str">
        <f>IF(一覧表!L91="","",一覧表!L91)</f>
        <v/>
      </c>
      <c r="R70" s="9" t="str">
        <f>IF(一覧表!M91="","",一覧表!M91)</f>
        <v/>
      </c>
      <c r="S70" s="14" t="str">
        <f>IF(一覧表!N91="","",一覧表!N91)</f>
        <v/>
      </c>
      <c r="T70" s="8" t="str">
        <f>IF(基本データ入力!F72="","",TRIM(基本データ入力!H72)&amp;" "&amp;TRIM(基本データ入力!I72))</f>
        <v/>
      </c>
      <c r="U70" s="8" t="str">
        <f>IF(基本データ入力!G72="","",TRIM(基本データ入力!J72)&amp;" "&amp;TRIM(基本データ入力!K72)&amp;"("&amp;RIGHTB(基本データ入力!N72,2)&amp;")")</f>
        <v/>
      </c>
      <c r="Z70" t="str">
        <f t="shared" si="3"/>
        <v/>
      </c>
    </row>
    <row r="71" spans="1:26" ht="14.25" x14ac:dyDescent="0.15">
      <c r="A71">
        <f>COUNTIF($D$2:D71,"1")</f>
        <v>0</v>
      </c>
      <c r="B71">
        <f>COUNTIF($D$2:D71,"2")</f>
        <v>0</v>
      </c>
      <c r="C71" t="str">
        <f t="shared" si="4"/>
        <v/>
      </c>
      <c r="D71" s="8" t="str">
        <f>IF(基本データ入力!L73="","",基本データ入力!L73)</f>
        <v/>
      </c>
      <c r="E71" s="8" t="str">
        <f>IF(基本データ入力!E73="","",基本データ入力!E73)</f>
        <v/>
      </c>
      <c r="F71" s="8" t="str">
        <f>IF(基本データ入力!F73="","",基本データ入力!$C$4)</f>
        <v/>
      </c>
      <c r="G71" s="8" t="str">
        <f>IF(基本データ入力!F73="","",TRIM(基本データ入力!F73)&amp;"  "&amp;TRIM(基本データ入力!G73))</f>
        <v/>
      </c>
      <c r="H71" s="8" t="str">
        <f>IF(基本データ入力!F73="","",TRIM(基本データ入力!$C$7))</f>
        <v/>
      </c>
      <c r="I71" s="8" t="str">
        <f>IF(基本データ入力!M73="","",基本データ入力!M73)</f>
        <v/>
      </c>
      <c r="J71" s="10" t="str">
        <f>IF(一覧表!E92="","",一覧表!E92)</f>
        <v/>
      </c>
      <c r="K71" s="9" t="str">
        <f>IF(一覧表!F92="","",一覧表!F92)</f>
        <v/>
      </c>
      <c r="L71" s="9" t="str">
        <f>IF(一覧表!G92="","",一覧表!G92)</f>
        <v/>
      </c>
      <c r="M71" s="11" t="str">
        <f>IF(一覧表!H92="","",一覧表!H92)</f>
        <v/>
      </c>
      <c r="N71" s="12" t="str">
        <f>IF(一覧表!I92="","",一覧表!I92)</f>
        <v/>
      </c>
      <c r="O71" s="13" t="str">
        <f>IF(一覧表!J92="","",一覧表!J92)</f>
        <v/>
      </c>
      <c r="P71" s="9" t="str">
        <f>IF(一覧表!K92="","",一覧表!K92)</f>
        <v/>
      </c>
      <c r="Q71" s="9" t="str">
        <f>IF(一覧表!L92="","",一覧表!L92)</f>
        <v/>
      </c>
      <c r="R71" s="9" t="str">
        <f>IF(一覧表!M92="","",一覧表!M92)</f>
        <v/>
      </c>
      <c r="S71" s="14" t="str">
        <f>IF(一覧表!N92="","",一覧表!N92)</f>
        <v/>
      </c>
      <c r="T71" s="8" t="str">
        <f>IF(基本データ入力!F73="","",TRIM(基本データ入力!H73)&amp;" "&amp;TRIM(基本データ入力!I73))</f>
        <v/>
      </c>
      <c r="U71" s="8" t="str">
        <f>IF(基本データ入力!G73="","",TRIM(基本データ入力!J73)&amp;" "&amp;TRIM(基本データ入力!K73)&amp;"("&amp;RIGHTB(基本データ入力!N73,2)&amp;")")</f>
        <v/>
      </c>
      <c r="Z71" t="str">
        <f t="shared" si="3"/>
        <v/>
      </c>
    </row>
    <row r="72" spans="1:26" ht="14.25" x14ac:dyDescent="0.15">
      <c r="A72">
        <f>COUNTIF($D$2:D72,"1")</f>
        <v>0</v>
      </c>
      <c r="B72">
        <f>COUNTIF($D$2:D72,"2")</f>
        <v>0</v>
      </c>
      <c r="C72" t="str">
        <f t="shared" si="4"/>
        <v/>
      </c>
      <c r="D72" s="8" t="str">
        <f>IF(基本データ入力!L74="","",基本データ入力!L74)</f>
        <v/>
      </c>
      <c r="E72" s="8" t="str">
        <f>IF(基本データ入力!E74="","",基本データ入力!E74)</f>
        <v/>
      </c>
      <c r="F72" s="8" t="str">
        <f>IF(基本データ入力!F74="","",基本データ入力!$C$4)</f>
        <v/>
      </c>
      <c r="G72" s="8" t="str">
        <f>IF(基本データ入力!F74="","",TRIM(基本データ入力!F74)&amp;"  "&amp;TRIM(基本データ入力!G74))</f>
        <v/>
      </c>
      <c r="H72" s="8" t="str">
        <f>IF(基本データ入力!F74="","",TRIM(基本データ入力!$C$7))</f>
        <v/>
      </c>
      <c r="I72" s="8" t="str">
        <f>IF(基本データ入力!M74="","",基本データ入力!M74)</f>
        <v/>
      </c>
      <c r="J72" s="10" t="str">
        <f>IF(一覧表!E93="","",一覧表!E93)</f>
        <v/>
      </c>
      <c r="K72" s="9" t="str">
        <f>IF(一覧表!F93="","",一覧表!F93)</f>
        <v/>
      </c>
      <c r="L72" s="9" t="str">
        <f>IF(一覧表!G93="","",一覧表!G93)</f>
        <v/>
      </c>
      <c r="M72" s="11" t="str">
        <f>IF(一覧表!H93="","",一覧表!H93)</f>
        <v/>
      </c>
      <c r="N72" s="12" t="str">
        <f>IF(一覧表!I93="","",一覧表!I93)</f>
        <v/>
      </c>
      <c r="O72" s="13" t="str">
        <f>IF(一覧表!J93="","",一覧表!J93)</f>
        <v/>
      </c>
      <c r="P72" s="9" t="str">
        <f>IF(一覧表!K93="","",一覧表!K93)</f>
        <v/>
      </c>
      <c r="Q72" s="9" t="str">
        <f>IF(一覧表!L93="","",一覧表!L93)</f>
        <v/>
      </c>
      <c r="R72" s="9" t="str">
        <f>IF(一覧表!M93="","",一覧表!M93)</f>
        <v/>
      </c>
      <c r="S72" s="14" t="str">
        <f>IF(一覧表!N93="","",一覧表!N93)</f>
        <v/>
      </c>
      <c r="T72" s="8" t="str">
        <f>IF(基本データ入力!F74="","",TRIM(基本データ入力!H74)&amp;" "&amp;TRIM(基本データ入力!I74))</f>
        <v/>
      </c>
      <c r="U72" s="8" t="str">
        <f>IF(基本データ入力!G74="","",TRIM(基本データ入力!J74)&amp;" "&amp;TRIM(基本データ入力!K74)&amp;"("&amp;RIGHTB(基本データ入力!N74,2)&amp;")")</f>
        <v/>
      </c>
      <c r="Z72" t="str">
        <f t="shared" si="3"/>
        <v/>
      </c>
    </row>
    <row r="73" spans="1:26" ht="14.25" x14ac:dyDescent="0.15">
      <c r="A73">
        <f>COUNTIF($D$2:D73,"1")</f>
        <v>0</v>
      </c>
      <c r="B73">
        <f>COUNTIF($D$2:D73,"2")</f>
        <v>0</v>
      </c>
      <c r="C73" t="str">
        <f t="shared" si="4"/>
        <v/>
      </c>
      <c r="D73" s="8" t="str">
        <f>IF(基本データ入力!L75="","",基本データ入力!L75)</f>
        <v/>
      </c>
      <c r="E73" s="8" t="str">
        <f>IF(基本データ入力!E75="","",基本データ入力!E75)</f>
        <v/>
      </c>
      <c r="F73" s="8" t="str">
        <f>IF(基本データ入力!F75="","",基本データ入力!$C$4)</f>
        <v/>
      </c>
      <c r="G73" s="8" t="str">
        <f>IF(基本データ入力!F75="","",TRIM(基本データ入力!F75)&amp;"  "&amp;TRIM(基本データ入力!G75))</f>
        <v/>
      </c>
      <c r="H73" s="8" t="str">
        <f>IF(基本データ入力!F75="","",TRIM(基本データ入力!$C$7))</f>
        <v/>
      </c>
      <c r="I73" s="8" t="str">
        <f>IF(基本データ入力!M75="","",基本データ入力!M75)</f>
        <v/>
      </c>
      <c r="J73" s="10" t="str">
        <f>IF(一覧表!E94="","",一覧表!E94)</f>
        <v/>
      </c>
      <c r="K73" s="9" t="str">
        <f>IF(一覧表!F94="","",一覧表!F94)</f>
        <v/>
      </c>
      <c r="L73" s="9" t="str">
        <f>IF(一覧表!G94="","",一覧表!G94)</f>
        <v/>
      </c>
      <c r="M73" s="11" t="str">
        <f>IF(一覧表!H94="","",一覧表!H94)</f>
        <v/>
      </c>
      <c r="N73" s="12" t="str">
        <f>IF(一覧表!I94="","",一覧表!I94)</f>
        <v/>
      </c>
      <c r="O73" s="13" t="str">
        <f>IF(一覧表!J94="","",一覧表!J94)</f>
        <v/>
      </c>
      <c r="P73" s="9" t="str">
        <f>IF(一覧表!K94="","",一覧表!K94)</f>
        <v/>
      </c>
      <c r="Q73" s="9" t="str">
        <f>IF(一覧表!L94="","",一覧表!L94)</f>
        <v/>
      </c>
      <c r="R73" s="9" t="str">
        <f>IF(一覧表!M94="","",一覧表!M94)</f>
        <v/>
      </c>
      <c r="S73" s="14" t="str">
        <f>IF(一覧表!N94="","",一覧表!N94)</f>
        <v/>
      </c>
      <c r="T73" s="8" t="str">
        <f>IF(基本データ入力!F75="","",TRIM(基本データ入力!H75)&amp;" "&amp;TRIM(基本データ入力!I75))</f>
        <v/>
      </c>
      <c r="U73" s="8" t="str">
        <f>IF(基本データ入力!G75="","",TRIM(基本データ入力!J75)&amp;" "&amp;TRIM(基本データ入力!K75)&amp;"("&amp;RIGHTB(基本データ入力!N75,2)&amp;")")</f>
        <v/>
      </c>
      <c r="Z73" t="str">
        <f t="shared" si="3"/>
        <v/>
      </c>
    </row>
    <row r="74" spans="1:26" ht="14.25" x14ac:dyDescent="0.15">
      <c r="A74">
        <f>COUNTIF($D$2:D74,"1")</f>
        <v>0</v>
      </c>
      <c r="B74">
        <f>COUNTIF($D$2:D74,"2")</f>
        <v>0</v>
      </c>
      <c r="C74" t="str">
        <f t="shared" si="4"/>
        <v/>
      </c>
      <c r="D74" s="8" t="str">
        <f>IF(基本データ入力!L76="","",基本データ入力!L76)</f>
        <v/>
      </c>
      <c r="E74" s="8" t="str">
        <f>IF(基本データ入力!E76="","",基本データ入力!E76)</f>
        <v/>
      </c>
      <c r="F74" s="8" t="str">
        <f>IF(基本データ入力!F76="","",基本データ入力!$C$4)</f>
        <v/>
      </c>
      <c r="G74" s="8" t="str">
        <f>IF(基本データ入力!F76="","",TRIM(基本データ入力!F76)&amp;"  "&amp;TRIM(基本データ入力!G76))</f>
        <v/>
      </c>
      <c r="H74" s="8" t="str">
        <f>IF(基本データ入力!F76="","",TRIM(基本データ入力!$C$7))</f>
        <v/>
      </c>
      <c r="I74" s="8" t="str">
        <f>IF(基本データ入力!M76="","",基本データ入力!M76)</f>
        <v/>
      </c>
      <c r="J74" s="10" t="str">
        <f>IF(一覧表!E95="","",一覧表!E95)</f>
        <v/>
      </c>
      <c r="K74" s="9" t="str">
        <f>IF(一覧表!F95="","",一覧表!F95)</f>
        <v/>
      </c>
      <c r="L74" s="9" t="str">
        <f>IF(一覧表!G95="","",一覧表!G95)</f>
        <v/>
      </c>
      <c r="M74" s="11" t="str">
        <f>IF(一覧表!H95="","",一覧表!H95)</f>
        <v/>
      </c>
      <c r="N74" s="12" t="str">
        <f>IF(一覧表!I95="","",一覧表!I95)</f>
        <v/>
      </c>
      <c r="O74" s="13" t="str">
        <f>IF(一覧表!J95="","",一覧表!J95)</f>
        <v/>
      </c>
      <c r="P74" s="9" t="str">
        <f>IF(一覧表!K95="","",一覧表!K95)</f>
        <v/>
      </c>
      <c r="Q74" s="9" t="str">
        <f>IF(一覧表!L95="","",一覧表!L95)</f>
        <v/>
      </c>
      <c r="R74" s="9" t="str">
        <f>IF(一覧表!M95="","",一覧表!M95)</f>
        <v/>
      </c>
      <c r="S74" s="14" t="str">
        <f>IF(一覧表!N95="","",一覧表!N95)</f>
        <v/>
      </c>
      <c r="T74" s="8" t="str">
        <f>IF(基本データ入力!F76="","",TRIM(基本データ入力!H76)&amp;" "&amp;TRIM(基本データ入力!I76))</f>
        <v/>
      </c>
      <c r="U74" s="8" t="str">
        <f>IF(基本データ入力!G76="","",TRIM(基本データ入力!J76)&amp;" "&amp;TRIM(基本データ入力!K76)&amp;"("&amp;RIGHTB(基本データ入力!N76,2)&amp;")")</f>
        <v/>
      </c>
      <c r="Z74" t="str">
        <f t="shared" si="3"/>
        <v/>
      </c>
    </row>
    <row r="75" spans="1:26" ht="14.25" x14ac:dyDescent="0.15">
      <c r="A75">
        <f>COUNTIF($D$2:D75,"1")</f>
        <v>0</v>
      </c>
      <c r="B75">
        <f>COUNTIF($D$2:D75,"2")</f>
        <v>0</v>
      </c>
      <c r="C75" t="str">
        <f t="shared" si="4"/>
        <v/>
      </c>
      <c r="D75" s="8" t="str">
        <f>IF(基本データ入力!L77="","",基本データ入力!L77)</f>
        <v/>
      </c>
      <c r="E75" s="8" t="str">
        <f>IF(基本データ入力!E77="","",基本データ入力!E77)</f>
        <v/>
      </c>
      <c r="F75" s="8" t="str">
        <f>IF(基本データ入力!F77="","",基本データ入力!$C$4)</f>
        <v/>
      </c>
      <c r="G75" s="8" t="str">
        <f>IF(基本データ入力!F77="","",TRIM(基本データ入力!F77)&amp;"  "&amp;TRIM(基本データ入力!G77))</f>
        <v/>
      </c>
      <c r="H75" s="8" t="str">
        <f>IF(基本データ入力!F77="","",TRIM(基本データ入力!$C$7))</f>
        <v/>
      </c>
      <c r="I75" s="8" t="str">
        <f>IF(基本データ入力!M77="","",基本データ入力!M77)</f>
        <v/>
      </c>
      <c r="J75" s="10" t="str">
        <f>IF(一覧表!E96="","",一覧表!E96)</f>
        <v/>
      </c>
      <c r="K75" s="9" t="str">
        <f>IF(一覧表!F96="","",一覧表!F96)</f>
        <v/>
      </c>
      <c r="L75" s="9" t="str">
        <f>IF(一覧表!G96="","",一覧表!G96)</f>
        <v/>
      </c>
      <c r="M75" s="11" t="str">
        <f>IF(一覧表!H96="","",一覧表!H96)</f>
        <v/>
      </c>
      <c r="N75" s="12" t="str">
        <f>IF(一覧表!I96="","",一覧表!I96)</f>
        <v/>
      </c>
      <c r="O75" s="13" t="str">
        <f>IF(一覧表!J96="","",一覧表!J96)</f>
        <v/>
      </c>
      <c r="P75" s="9" t="str">
        <f>IF(一覧表!K96="","",一覧表!K96)</f>
        <v/>
      </c>
      <c r="Q75" s="9" t="str">
        <f>IF(一覧表!L96="","",一覧表!L96)</f>
        <v/>
      </c>
      <c r="R75" s="9" t="str">
        <f>IF(一覧表!M96="","",一覧表!M96)</f>
        <v/>
      </c>
      <c r="S75" s="14" t="str">
        <f>IF(一覧表!N96="","",一覧表!N96)</f>
        <v/>
      </c>
      <c r="T75" s="8" t="str">
        <f>IF(基本データ入力!F77="","",TRIM(基本データ入力!H77)&amp;" "&amp;TRIM(基本データ入力!I77))</f>
        <v/>
      </c>
      <c r="U75" s="8" t="str">
        <f>IF(基本データ入力!G77="","",TRIM(基本データ入力!J77)&amp;" "&amp;TRIM(基本データ入力!K77)&amp;"("&amp;RIGHTB(基本データ入力!N77,2)&amp;")")</f>
        <v/>
      </c>
      <c r="Z75" t="str">
        <f t="shared" si="3"/>
        <v/>
      </c>
    </row>
    <row r="76" spans="1:26" ht="14.25" x14ac:dyDescent="0.15">
      <c r="A76">
        <f>COUNTIF($D$2:D76,"1")</f>
        <v>0</v>
      </c>
      <c r="B76">
        <f>COUNTIF($D$2:D76,"2")</f>
        <v>0</v>
      </c>
      <c r="C76" t="str">
        <f t="shared" si="4"/>
        <v/>
      </c>
      <c r="D76" s="8" t="str">
        <f>IF(基本データ入力!L78="","",基本データ入力!L78)</f>
        <v/>
      </c>
      <c r="E76" s="8" t="str">
        <f>IF(基本データ入力!E78="","",基本データ入力!E78)</f>
        <v/>
      </c>
      <c r="F76" s="8" t="str">
        <f>IF(基本データ入力!F78="","",基本データ入力!$C$4)</f>
        <v/>
      </c>
      <c r="G76" s="8" t="str">
        <f>IF(基本データ入力!F78="","",TRIM(基本データ入力!F78)&amp;"  "&amp;TRIM(基本データ入力!G78))</f>
        <v/>
      </c>
      <c r="H76" s="8" t="str">
        <f>IF(基本データ入力!F78="","",TRIM(基本データ入力!$C$7))</f>
        <v/>
      </c>
      <c r="I76" s="8" t="str">
        <f>IF(基本データ入力!M78="","",基本データ入力!M78)</f>
        <v/>
      </c>
      <c r="J76" s="10" t="str">
        <f>IF(一覧表!E97="","",一覧表!E97)</f>
        <v/>
      </c>
      <c r="K76" s="9" t="str">
        <f>IF(一覧表!F97="","",一覧表!F97)</f>
        <v/>
      </c>
      <c r="L76" s="9" t="str">
        <f>IF(一覧表!G97="","",一覧表!G97)</f>
        <v/>
      </c>
      <c r="M76" s="11" t="str">
        <f>IF(一覧表!H97="","",一覧表!H97)</f>
        <v/>
      </c>
      <c r="N76" s="12" t="str">
        <f>IF(一覧表!I97="","",一覧表!I97)</f>
        <v/>
      </c>
      <c r="O76" s="13" t="str">
        <f>IF(一覧表!J97="","",一覧表!J97)</f>
        <v/>
      </c>
      <c r="P76" s="9" t="str">
        <f>IF(一覧表!K97="","",一覧表!K97)</f>
        <v/>
      </c>
      <c r="Q76" s="9" t="str">
        <f>IF(一覧表!L97="","",一覧表!L97)</f>
        <v/>
      </c>
      <c r="R76" s="9" t="str">
        <f>IF(一覧表!M97="","",一覧表!M97)</f>
        <v/>
      </c>
      <c r="S76" s="14" t="str">
        <f>IF(一覧表!N97="","",一覧表!N97)</f>
        <v/>
      </c>
      <c r="T76" s="8" t="str">
        <f>IF(基本データ入力!F78="","",TRIM(基本データ入力!H78)&amp;" "&amp;TRIM(基本データ入力!I78))</f>
        <v/>
      </c>
      <c r="U76" s="8" t="str">
        <f>IF(基本データ入力!G78="","",TRIM(基本データ入力!J78)&amp;" "&amp;TRIM(基本データ入力!K78)&amp;"("&amp;RIGHTB(基本データ入力!N78,2)&amp;")")</f>
        <v/>
      </c>
      <c r="Z76" t="str">
        <f t="shared" si="3"/>
        <v/>
      </c>
    </row>
    <row r="77" spans="1:26" ht="14.25" x14ac:dyDescent="0.15">
      <c r="A77">
        <f>COUNTIF($D$2:D77,"1")</f>
        <v>0</v>
      </c>
      <c r="B77">
        <f>COUNTIF($D$2:D77,"2")</f>
        <v>0</v>
      </c>
      <c r="C77" t="str">
        <f t="shared" si="4"/>
        <v/>
      </c>
      <c r="D77" s="8" t="str">
        <f>IF(基本データ入力!L79="","",基本データ入力!L79)</f>
        <v/>
      </c>
      <c r="E77" s="8" t="str">
        <f>IF(基本データ入力!E79="","",基本データ入力!E79)</f>
        <v/>
      </c>
      <c r="F77" s="8" t="str">
        <f>IF(基本データ入力!F79="","",基本データ入力!$C$4)</f>
        <v/>
      </c>
      <c r="G77" s="8" t="str">
        <f>IF(基本データ入力!F79="","",TRIM(基本データ入力!F79)&amp;"  "&amp;TRIM(基本データ入力!G79))</f>
        <v/>
      </c>
      <c r="H77" s="8" t="str">
        <f>IF(基本データ入力!F79="","",TRIM(基本データ入力!$C$7))</f>
        <v/>
      </c>
      <c r="I77" s="8" t="str">
        <f>IF(基本データ入力!M79="","",基本データ入力!M79)</f>
        <v/>
      </c>
      <c r="J77" s="10" t="str">
        <f>IF(一覧表!E98="","",一覧表!E98)</f>
        <v/>
      </c>
      <c r="K77" s="9" t="str">
        <f>IF(一覧表!F98="","",一覧表!F98)</f>
        <v/>
      </c>
      <c r="L77" s="9" t="str">
        <f>IF(一覧表!G98="","",一覧表!G98)</f>
        <v/>
      </c>
      <c r="M77" s="11" t="str">
        <f>IF(一覧表!H98="","",一覧表!H98)</f>
        <v/>
      </c>
      <c r="N77" s="12" t="str">
        <f>IF(一覧表!I98="","",一覧表!I98)</f>
        <v/>
      </c>
      <c r="O77" s="13" t="str">
        <f>IF(一覧表!J98="","",一覧表!J98)</f>
        <v/>
      </c>
      <c r="P77" s="9" t="str">
        <f>IF(一覧表!K98="","",一覧表!K98)</f>
        <v/>
      </c>
      <c r="Q77" s="9" t="str">
        <f>IF(一覧表!L98="","",一覧表!L98)</f>
        <v/>
      </c>
      <c r="R77" s="9" t="str">
        <f>IF(一覧表!M98="","",一覧表!M98)</f>
        <v/>
      </c>
      <c r="S77" s="14" t="str">
        <f>IF(一覧表!N98="","",一覧表!N98)</f>
        <v/>
      </c>
      <c r="T77" s="8" t="str">
        <f>IF(基本データ入力!F79="","",TRIM(基本データ入力!H79)&amp;" "&amp;TRIM(基本データ入力!I79))</f>
        <v/>
      </c>
      <c r="U77" s="8" t="str">
        <f>IF(基本データ入力!G79="","",TRIM(基本データ入力!J79)&amp;" "&amp;TRIM(基本データ入力!K79)&amp;"("&amp;RIGHTB(基本データ入力!N79,2)&amp;")")</f>
        <v/>
      </c>
      <c r="Z77" t="str">
        <f t="shared" si="3"/>
        <v/>
      </c>
    </row>
    <row r="78" spans="1:26" ht="14.25" x14ac:dyDescent="0.15">
      <c r="A78">
        <f>COUNTIF($D$2:D78,"1")</f>
        <v>0</v>
      </c>
      <c r="B78">
        <f>COUNTIF($D$2:D78,"2")</f>
        <v>0</v>
      </c>
      <c r="C78" t="str">
        <f t="shared" si="4"/>
        <v/>
      </c>
      <c r="D78" s="8" t="str">
        <f>IF(基本データ入力!L80="","",基本データ入力!L80)</f>
        <v/>
      </c>
      <c r="E78" s="8" t="str">
        <f>IF(基本データ入力!E80="","",基本データ入力!E80)</f>
        <v/>
      </c>
      <c r="F78" s="8" t="str">
        <f>IF(基本データ入力!F80="","",基本データ入力!$C$4)</f>
        <v/>
      </c>
      <c r="G78" s="8" t="str">
        <f>IF(基本データ入力!F80="","",TRIM(基本データ入力!F80)&amp;"  "&amp;TRIM(基本データ入力!G80))</f>
        <v/>
      </c>
      <c r="H78" s="8" t="str">
        <f>IF(基本データ入力!F80="","",TRIM(基本データ入力!$C$7))</f>
        <v/>
      </c>
      <c r="I78" s="8" t="str">
        <f>IF(基本データ入力!M80="","",基本データ入力!M80)</f>
        <v/>
      </c>
      <c r="J78" s="10" t="str">
        <f>IF(一覧表!E99="","",一覧表!E99)</f>
        <v/>
      </c>
      <c r="K78" s="9" t="str">
        <f>IF(一覧表!F99="","",一覧表!F99)</f>
        <v/>
      </c>
      <c r="L78" s="9" t="str">
        <f>IF(一覧表!G99="","",一覧表!G99)</f>
        <v/>
      </c>
      <c r="M78" s="11" t="str">
        <f>IF(一覧表!H99="","",一覧表!H99)</f>
        <v/>
      </c>
      <c r="N78" s="12" t="str">
        <f>IF(一覧表!I99="","",一覧表!I99)</f>
        <v/>
      </c>
      <c r="O78" s="13" t="str">
        <f>IF(一覧表!J99="","",一覧表!J99)</f>
        <v/>
      </c>
      <c r="P78" s="9" t="str">
        <f>IF(一覧表!K99="","",一覧表!K99)</f>
        <v/>
      </c>
      <c r="Q78" s="9" t="str">
        <f>IF(一覧表!L99="","",一覧表!L99)</f>
        <v/>
      </c>
      <c r="R78" s="9" t="str">
        <f>IF(一覧表!M99="","",一覧表!M99)</f>
        <v/>
      </c>
      <c r="S78" s="14" t="str">
        <f>IF(一覧表!N99="","",一覧表!N99)</f>
        <v/>
      </c>
      <c r="T78" s="8" t="str">
        <f>IF(基本データ入力!F80="","",TRIM(基本データ入力!H80)&amp;" "&amp;TRIM(基本データ入力!I80))</f>
        <v/>
      </c>
      <c r="U78" s="8" t="str">
        <f>IF(基本データ入力!G80="","",TRIM(基本データ入力!J80)&amp;" "&amp;TRIM(基本データ入力!K80)&amp;"("&amp;RIGHTB(基本データ入力!N80,2)&amp;")")</f>
        <v/>
      </c>
      <c r="Z78" t="str">
        <f t="shared" si="3"/>
        <v/>
      </c>
    </row>
    <row r="79" spans="1:26" ht="14.25" x14ac:dyDescent="0.15">
      <c r="A79">
        <f>COUNTIF($D$2:D79,"1")</f>
        <v>0</v>
      </c>
      <c r="B79">
        <f>COUNTIF($D$2:D79,"2")</f>
        <v>0</v>
      </c>
      <c r="C79" t="str">
        <f t="shared" si="4"/>
        <v/>
      </c>
      <c r="D79" s="8" t="str">
        <f>IF(基本データ入力!L81="","",基本データ入力!L81)</f>
        <v/>
      </c>
      <c r="E79" s="8" t="str">
        <f>IF(基本データ入力!E81="","",基本データ入力!E81)</f>
        <v/>
      </c>
      <c r="F79" s="8" t="str">
        <f>IF(基本データ入力!F81="","",基本データ入力!$C$4)</f>
        <v/>
      </c>
      <c r="G79" s="8" t="str">
        <f>IF(基本データ入力!F81="","",TRIM(基本データ入力!F81)&amp;"  "&amp;TRIM(基本データ入力!G81))</f>
        <v/>
      </c>
      <c r="H79" s="8" t="str">
        <f>IF(基本データ入力!F81="","",TRIM(基本データ入力!$C$7))</f>
        <v/>
      </c>
      <c r="I79" s="8" t="str">
        <f>IF(基本データ入力!M81="","",基本データ入力!M81)</f>
        <v/>
      </c>
      <c r="J79" s="10" t="str">
        <f>IF(一覧表!E100="","",一覧表!E100)</f>
        <v/>
      </c>
      <c r="K79" s="9" t="str">
        <f>IF(一覧表!F100="","",一覧表!F100)</f>
        <v/>
      </c>
      <c r="L79" s="9" t="str">
        <f>IF(一覧表!G100="","",一覧表!G100)</f>
        <v/>
      </c>
      <c r="M79" s="11" t="str">
        <f>IF(一覧表!H100="","",一覧表!H100)</f>
        <v/>
      </c>
      <c r="N79" s="12" t="str">
        <f>IF(一覧表!I100="","",一覧表!I100)</f>
        <v/>
      </c>
      <c r="O79" s="13" t="str">
        <f>IF(一覧表!J100="","",一覧表!J100)</f>
        <v/>
      </c>
      <c r="P79" s="9" t="str">
        <f>IF(一覧表!K100="","",一覧表!K100)</f>
        <v/>
      </c>
      <c r="Q79" s="9" t="str">
        <f>IF(一覧表!L100="","",一覧表!L100)</f>
        <v/>
      </c>
      <c r="R79" s="9" t="str">
        <f>IF(一覧表!M100="","",一覧表!M100)</f>
        <v/>
      </c>
      <c r="S79" s="14" t="str">
        <f>IF(一覧表!N100="","",一覧表!N100)</f>
        <v/>
      </c>
      <c r="T79" s="8" t="str">
        <f>IF(基本データ入力!F81="","",TRIM(基本データ入力!H81)&amp;" "&amp;TRIM(基本データ入力!I81))</f>
        <v/>
      </c>
      <c r="U79" s="8" t="str">
        <f>IF(基本データ入力!G81="","",TRIM(基本データ入力!J81)&amp;" "&amp;TRIM(基本データ入力!K81)&amp;"("&amp;RIGHTB(基本データ入力!N81,2)&amp;")")</f>
        <v/>
      </c>
      <c r="Z79" t="str">
        <f t="shared" si="3"/>
        <v/>
      </c>
    </row>
    <row r="80" spans="1:26" ht="14.25" x14ac:dyDescent="0.15">
      <c r="A80">
        <f>COUNTIF($D$2:D80,"1")</f>
        <v>0</v>
      </c>
      <c r="B80">
        <f>COUNTIF($D$2:D80,"2")</f>
        <v>0</v>
      </c>
      <c r="C80" t="str">
        <f t="shared" si="4"/>
        <v/>
      </c>
      <c r="D80" s="8" t="str">
        <f>IF(基本データ入力!L82="","",基本データ入力!L82)</f>
        <v/>
      </c>
      <c r="E80" s="8" t="str">
        <f>IF(基本データ入力!E82="","",基本データ入力!E82)</f>
        <v/>
      </c>
      <c r="F80" s="8" t="str">
        <f>IF(基本データ入力!F82="","",基本データ入力!$C$4)</f>
        <v/>
      </c>
      <c r="G80" s="8" t="str">
        <f>IF(基本データ入力!F82="","",TRIM(基本データ入力!F82)&amp;"  "&amp;TRIM(基本データ入力!G82))</f>
        <v/>
      </c>
      <c r="H80" s="8" t="str">
        <f>IF(基本データ入力!F82="","",TRIM(基本データ入力!$C$7))</f>
        <v/>
      </c>
      <c r="I80" s="8" t="str">
        <f>IF(基本データ入力!M82="","",基本データ入力!M82)</f>
        <v/>
      </c>
      <c r="J80" s="10" t="str">
        <f>IF(一覧表!E101="","",一覧表!E101)</f>
        <v/>
      </c>
      <c r="K80" s="9" t="str">
        <f>IF(一覧表!F101="","",一覧表!F101)</f>
        <v/>
      </c>
      <c r="L80" s="9" t="str">
        <f>IF(一覧表!G101="","",一覧表!G101)</f>
        <v/>
      </c>
      <c r="M80" s="11" t="str">
        <f>IF(一覧表!H101="","",一覧表!H101)</f>
        <v/>
      </c>
      <c r="N80" s="12" t="str">
        <f>IF(一覧表!I101="","",一覧表!I101)</f>
        <v/>
      </c>
      <c r="O80" s="13" t="str">
        <f>IF(一覧表!J101="","",一覧表!J101)</f>
        <v/>
      </c>
      <c r="P80" s="9" t="str">
        <f>IF(一覧表!K101="","",一覧表!K101)</f>
        <v/>
      </c>
      <c r="Q80" s="9" t="str">
        <f>IF(一覧表!L101="","",一覧表!L101)</f>
        <v/>
      </c>
      <c r="R80" s="9" t="str">
        <f>IF(一覧表!M101="","",一覧表!M101)</f>
        <v/>
      </c>
      <c r="S80" s="14" t="str">
        <f>IF(一覧表!N101="","",一覧表!N101)</f>
        <v/>
      </c>
      <c r="T80" s="8" t="str">
        <f>IF(基本データ入力!F82="","",TRIM(基本データ入力!H82)&amp;" "&amp;TRIM(基本データ入力!I82))</f>
        <v/>
      </c>
      <c r="U80" s="8" t="str">
        <f>IF(基本データ入力!G82="","",TRIM(基本データ入力!J82)&amp;" "&amp;TRIM(基本データ入力!K82)&amp;"("&amp;RIGHTB(基本データ入力!N82,2)&amp;")")</f>
        <v/>
      </c>
      <c r="Z80" t="str">
        <f t="shared" si="3"/>
        <v/>
      </c>
    </row>
    <row r="81" spans="1:26" ht="14.25" x14ac:dyDescent="0.15">
      <c r="A81">
        <f>COUNTIF($D$2:D81,"1")</f>
        <v>0</v>
      </c>
      <c r="B81">
        <f>COUNTIF($D$2:D81,"2")</f>
        <v>0</v>
      </c>
      <c r="C81" t="str">
        <f t="shared" si="4"/>
        <v/>
      </c>
      <c r="D81" s="8" t="str">
        <f>IF(基本データ入力!L83="","",基本データ入力!L83)</f>
        <v/>
      </c>
      <c r="E81" s="8" t="str">
        <f>IF(基本データ入力!E83="","",基本データ入力!E83)</f>
        <v/>
      </c>
      <c r="F81" s="8" t="str">
        <f>IF(基本データ入力!F83="","",基本データ入力!$C$4)</f>
        <v/>
      </c>
      <c r="G81" s="8" t="str">
        <f>IF(基本データ入力!F83="","",TRIM(基本データ入力!F83)&amp;"  "&amp;TRIM(基本データ入力!G83))</f>
        <v/>
      </c>
      <c r="H81" s="8" t="str">
        <f>IF(基本データ入力!F83="","",TRIM(基本データ入力!$C$7))</f>
        <v/>
      </c>
      <c r="I81" s="8" t="str">
        <f>IF(基本データ入力!M83="","",基本データ入力!M83)</f>
        <v/>
      </c>
      <c r="J81" s="10" t="str">
        <f>IF(一覧表!E102="","",一覧表!E102)</f>
        <v/>
      </c>
      <c r="K81" s="9" t="str">
        <f>IF(一覧表!F102="","",一覧表!F102)</f>
        <v/>
      </c>
      <c r="L81" s="9" t="str">
        <f>IF(一覧表!G102="","",一覧表!G102)</f>
        <v/>
      </c>
      <c r="M81" s="11" t="str">
        <f>IF(一覧表!H102="","",一覧表!H102)</f>
        <v/>
      </c>
      <c r="N81" s="12" t="str">
        <f>IF(一覧表!I102="","",一覧表!I102)</f>
        <v/>
      </c>
      <c r="O81" s="13" t="str">
        <f>IF(一覧表!J102="","",一覧表!J102)</f>
        <v/>
      </c>
      <c r="P81" s="9" t="str">
        <f>IF(一覧表!K102="","",一覧表!K102)</f>
        <v/>
      </c>
      <c r="Q81" s="9" t="str">
        <f>IF(一覧表!L102="","",一覧表!L102)</f>
        <v/>
      </c>
      <c r="R81" s="9" t="str">
        <f>IF(一覧表!M102="","",一覧表!M102)</f>
        <v/>
      </c>
      <c r="S81" s="14" t="str">
        <f>IF(一覧表!N102="","",一覧表!N102)</f>
        <v/>
      </c>
      <c r="T81" s="8" t="str">
        <f>IF(基本データ入力!F83="","",TRIM(基本データ入力!H83)&amp;" "&amp;TRIM(基本データ入力!I83))</f>
        <v/>
      </c>
      <c r="U81" s="8" t="str">
        <f>IF(基本データ入力!G83="","",TRIM(基本データ入力!J83)&amp;" "&amp;TRIM(基本データ入力!K83)&amp;"("&amp;RIGHTB(基本データ入力!N83,2)&amp;")")</f>
        <v/>
      </c>
      <c r="Z81" t="str">
        <f t="shared" si="3"/>
        <v/>
      </c>
    </row>
    <row r="82" spans="1:26" ht="14.25" x14ac:dyDescent="0.15">
      <c r="A82">
        <f>COUNTIF($D$2:D82,"1")</f>
        <v>0</v>
      </c>
      <c r="B82">
        <f>COUNTIF($D$2:D82,"2")</f>
        <v>0</v>
      </c>
      <c r="C82" t="str">
        <f t="shared" si="4"/>
        <v/>
      </c>
      <c r="D82" s="8" t="str">
        <f>IF(基本データ入力!L84="","",基本データ入力!L84)</f>
        <v/>
      </c>
      <c r="E82" s="8" t="str">
        <f>IF(基本データ入力!E84="","",基本データ入力!E84)</f>
        <v/>
      </c>
      <c r="F82" s="8" t="str">
        <f>IF(基本データ入力!F84="","",基本データ入力!$C$4)</f>
        <v/>
      </c>
      <c r="G82" s="8" t="str">
        <f>IF(基本データ入力!F84="","",TRIM(基本データ入力!F84)&amp;"  "&amp;TRIM(基本データ入力!G84))</f>
        <v/>
      </c>
      <c r="H82" s="8" t="str">
        <f>IF(基本データ入力!F84="","",TRIM(基本データ入力!$C$7))</f>
        <v/>
      </c>
      <c r="I82" s="8" t="str">
        <f>IF(基本データ入力!M84="","",基本データ入力!M84)</f>
        <v/>
      </c>
      <c r="J82" s="10" t="str">
        <f>IF(一覧表!E103="","",一覧表!E103)</f>
        <v/>
      </c>
      <c r="K82" s="9" t="str">
        <f>IF(一覧表!F103="","",一覧表!F103)</f>
        <v/>
      </c>
      <c r="L82" s="9" t="str">
        <f>IF(一覧表!G103="","",一覧表!G103)</f>
        <v/>
      </c>
      <c r="M82" s="11" t="str">
        <f>IF(一覧表!H103="","",一覧表!H103)</f>
        <v/>
      </c>
      <c r="N82" s="12" t="str">
        <f>IF(一覧表!I103="","",一覧表!I103)</f>
        <v/>
      </c>
      <c r="O82" s="13" t="str">
        <f>IF(一覧表!J103="","",一覧表!J103)</f>
        <v/>
      </c>
      <c r="P82" s="9" t="str">
        <f>IF(一覧表!K103="","",一覧表!K103)</f>
        <v/>
      </c>
      <c r="Q82" s="9" t="str">
        <f>IF(一覧表!L103="","",一覧表!L103)</f>
        <v/>
      </c>
      <c r="R82" s="9" t="str">
        <f>IF(一覧表!M103="","",一覧表!M103)</f>
        <v/>
      </c>
      <c r="S82" s="14" t="str">
        <f>IF(一覧表!N103="","",一覧表!N103)</f>
        <v/>
      </c>
      <c r="T82" s="8" t="str">
        <f>IF(基本データ入力!F84="","",TRIM(基本データ入力!H84)&amp;" "&amp;TRIM(基本データ入力!I84))</f>
        <v/>
      </c>
      <c r="U82" s="8" t="str">
        <f>IF(基本データ入力!G84="","",TRIM(基本データ入力!J84)&amp;" "&amp;TRIM(基本データ入力!K84)&amp;"("&amp;RIGHTB(基本データ入力!N84,2)&amp;")")</f>
        <v/>
      </c>
      <c r="Z82" t="str">
        <f t="shared" si="3"/>
        <v/>
      </c>
    </row>
    <row r="83" spans="1:26" ht="14.25" x14ac:dyDescent="0.15">
      <c r="A83">
        <f>COUNTIF($D$2:D83,"1")</f>
        <v>0</v>
      </c>
      <c r="B83">
        <f>COUNTIF($D$2:D83,"2")</f>
        <v>0</v>
      </c>
      <c r="C83" t="str">
        <f t="shared" si="4"/>
        <v/>
      </c>
      <c r="D83" s="8" t="str">
        <f>IF(基本データ入力!L85="","",基本データ入力!L85)</f>
        <v/>
      </c>
      <c r="E83" s="8" t="str">
        <f>IF(基本データ入力!E85="","",基本データ入力!E85)</f>
        <v/>
      </c>
      <c r="F83" s="8" t="str">
        <f>IF(基本データ入力!F85="","",基本データ入力!$C$4)</f>
        <v/>
      </c>
      <c r="G83" s="8" t="str">
        <f>IF(基本データ入力!F85="","",TRIM(基本データ入力!F85)&amp;"  "&amp;TRIM(基本データ入力!G85))</f>
        <v/>
      </c>
      <c r="H83" s="8" t="str">
        <f>IF(基本データ入力!F85="","",TRIM(基本データ入力!$C$7))</f>
        <v/>
      </c>
      <c r="I83" s="8" t="str">
        <f>IF(基本データ入力!M85="","",基本データ入力!M85)</f>
        <v/>
      </c>
      <c r="J83" s="10" t="str">
        <f>IF(一覧表!E104="","",一覧表!E104)</f>
        <v/>
      </c>
      <c r="K83" s="9" t="str">
        <f>IF(一覧表!F104="","",一覧表!F104)</f>
        <v/>
      </c>
      <c r="L83" s="9" t="str">
        <f>IF(一覧表!G104="","",一覧表!G104)</f>
        <v/>
      </c>
      <c r="M83" s="11" t="str">
        <f>IF(一覧表!H104="","",一覧表!H104)</f>
        <v/>
      </c>
      <c r="N83" s="12" t="str">
        <f>IF(一覧表!I104="","",一覧表!I104)</f>
        <v/>
      </c>
      <c r="O83" s="13" t="str">
        <f>IF(一覧表!J104="","",一覧表!J104)</f>
        <v/>
      </c>
      <c r="P83" s="9" t="str">
        <f>IF(一覧表!K104="","",一覧表!K104)</f>
        <v/>
      </c>
      <c r="Q83" s="9" t="str">
        <f>IF(一覧表!L104="","",一覧表!L104)</f>
        <v/>
      </c>
      <c r="R83" s="9" t="str">
        <f>IF(一覧表!M104="","",一覧表!M104)</f>
        <v/>
      </c>
      <c r="S83" s="14" t="str">
        <f>IF(一覧表!N104="","",一覧表!N104)</f>
        <v/>
      </c>
      <c r="T83" s="8" t="str">
        <f>IF(基本データ入力!F85="","",TRIM(基本データ入力!H85)&amp;" "&amp;TRIM(基本データ入力!I85))</f>
        <v/>
      </c>
      <c r="U83" s="8" t="str">
        <f>IF(基本データ入力!G85="","",TRIM(基本データ入力!J85)&amp;" "&amp;TRIM(基本データ入力!K85)&amp;"("&amp;RIGHTB(基本データ入力!N85,2)&amp;")")</f>
        <v/>
      </c>
      <c r="Z83" t="str">
        <f t="shared" si="3"/>
        <v/>
      </c>
    </row>
    <row r="84" spans="1:26" ht="14.25" x14ac:dyDescent="0.15">
      <c r="A84">
        <f>COUNTIF($D$2:D84,"1")</f>
        <v>0</v>
      </c>
      <c r="B84">
        <f>COUNTIF($D$2:D84,"2")</f>
        <v>0</v>
      </c>
      <c r="C84" t="str">
        <f t="shared" si="4"/>
        <v/>
      </c>
      <c r="D84" s="8" t="str">
        <f>IF(基本データ入力!L86="","",基本データ入力!L86)</f>
        <v/>
      </c>
      <c r="E84" s="8" t="str">
        <f>IF(基本データ入力!E86="","",基本データ入力!E86)</f>
        <v/>
      </c>
      <c r="F84" s="8" t="str">
        <f>IF(基本データ入力!F86="","",基本データ入力!$C$4)</f>
        <v/>
      </c>
      <c r="G84" s="8" t="str">
        <f>IF(基本データ入力!F86="","",TRIM(基本データ入力!F86)&amp;"  "&amp;TRIM(基本データ入力!G86))</f>
        <v/>
      </c>
      <c r="H84" s="8" t="str">
        <f>IF(基本データ入力!F86="","",TRIM(基本データ入力!$C$7))</f>
        <v/>
      </c>
      <c r="I84" s="8" t="str">
        <f>IF(基本データ入力!M86="","",基本データ入力!M86)</f>
        <v/>
      </c>
      <c r="J84" s="10" t="str">
        <f>IF(一覧表!E105="","",一覧表!E105)</f>
        <v/>
      </c>
      <c r="K84" s="9" t="str">
        <f>IF(一覧表!F105="","",一覧表!F105)</f>
        <v/>
      </c>
      <c r="L84" s="9" t="str">
        <f>IF(一覧表!G105="","",一覧表!G105)</f>
        <v/>
      </c>
      <c r="M84" s="11" t="str">
        <f>IF(一覧表!H105="","",一覧表!H105)</f>
        <v/>
      </c>
      <c r="N84" s="12" t="str">
        <f>IF(一覧表!I105="","",一覧表!I105)</f>
        <v/>
      </c>
      <c r="O84" s="13" t="str">
        <f>IF(一覧表!J105="","",一覧表!J105)</f>
        <v/>
      </c>
      <c r="P84" s="9" t="str">
        <f>IF(一覧表!K105="","",一覧表!K105)</f>
        <v/>
      </c>
      <c r="Q84" s="9" t="str">
        <f>IF(一覧表!L105="","",一覧表!L105)</f>
        <v/>
      </c>
      <c r="R84" s="9" t="str">
        <f>IF(一覧表!M105="","",一覧表!M105)</f>
        <v/>
      </c>
      <c r="S84" s="14" t="str">
        <f>IF(一覧表!N105="","",一覧表!N105)</f>
        <v/>
      </c>
      <c r="T84" s="8" t="str">
        <f>IF(基本データ入力!F86="","",TRIM(基本データ入力!H86)&amp;" "&amp;TRIM(基本データ入力!I86))</f>
        <v/>
      </c>
      <c r="U84" s="8" t="str">
        <f>IF(基本データ入力!G86="","",TRIM(基本データ入力!J86)&amp;" "&amp;TRIM(基本データ入力!K86)&amp;"("&amp;RIGHTB(基本データ入力!N86,2)&amp;")")</f>
        <v/>
      </c>
      <c r="Z84" t="str">
        <f t="shared" si="3"/>
        <v/>
      </c>
    </row>
    <row r="85" spans="1:26" ht="14.25" x14ac:dyDescent="0.15">
      <c r="A85">
        <f>COUNTIF($D$2:D85,"1")</f>
        <v>0</v>
      </c>
      <c r="B85">
        <f>COUNTIF($D$2:D85,"2")</f>
        <v>0</v>
      </c>
      <c r="C85" t="str">
        <f t="shared" si="4"/>
        <v/>
      </c>
      <c r="D85" s="8" t="str">
        <f>IF(基本データ入力!L87="","",基本データ入力!L87)</f>
        <v/>
      </c>
      <c r="E85" s="8" t="str">
        <f>IF(基本データ入力!E87="","",基本データ入力!E87)</f>
        <v/>
      </c>
      <c r="F85" s="8" t="str">
        <f>IF(基本データ入力!F87="","",基本データ入力!$C$4)</f>
        <v/>
      </c>
      <c r="G85" s="8" t="str">
        <f>IF(基本データ入力!F87="","",TRIM(基本データ入力!F87)&amp;"  "&amp;TRIM(基本データ入力!G87))</f>
        <v/>
      </c>
      <c r="H85" s="8" t="str">
        <f>IF(基本データ入力!F87="","",TRIM(基本データ入力!$C$7))</f>
        <v/>
      </c>
      <c r="I85" s="8" t="str">
        <f>IF(基本データ入力!M87="","",基本データ入力!M87)</f>
        <v/>
      </c>
      <c r="J85" s="10" t="str">
        <f>IF(一覧表!E106="","",一覧表!E106)</f>
        <v/>
      </c>
      <c r="K85" s="9" t="str">
        <f>IF(一覧表!F106="","",一覧表!F106)</f>
        <v/>
      </c>
      <c r="L85" s="9" t="str">
        <f>IF(一覧表!G106="","",一覧表!G106)</f>
        <v/>
      </c>
      <c r="M85" s="11" t="str">
        <f>IF(一覧表!H106="","",一覧表!H106)</f>
        <v/>
      </c>
      <c r="N85" s="12" t="str">
        <f>IF(一覧表!I106="","",一覧表!I106)</f>
        <v/>
      </c>
      <c r="O85" s="13" t="str">
        <f>IF(一覧表!J106="","",一覧表!J106)</f>
        <v/>
      </c>
      <c r="P85" s="9" t="str">
        <f>IF(一覧表!K106="","",一覧表!K106)</f>
        <v/>
      </c>
      <c r="Q85" s="9" t="str">
        <f>IF(一覧表!L106="","",一覧表!L106)</f>
        <v/>
      </c>
      <c r="R85" s="9" t="str">
        <f>IF(一覧表!M106="","",一覧表!M106)</f>
        <v/>
      </c>
      <c r="S85" s="14" t="str">
        <f>IF(一覧表!N106="","",一覧表!N106)</f>
        <v/>
      </c>
      <c r="T85" s="8" t="str">
        <f>IF(基本データ入力!F87="","",TRIM(基本データ入力!H87)&amp;" "&amp;TRIM(基本データ入力!I87))</f>
        <v/>
      </c>
      <c r="U85" s="8" t="str">
        <f>IF(基本データ入力!G87="","",TRIM(基本データ入力!J87)&amp;" "&amp;TRIM(基本データ入力!K87)&amp;"("&amp;RIGHTB(基本データ入力!N87,2)&amp;")")</f>
        <v/>
      </c>
      <c r="Z85" t="str">
        <f t="shared" si="3"/>
        <v/>
      </c>
    </row>
    <row r="86" spans="1:26" ht="14.25" x14ac:dyDescent="0.15">
      <c r="A86">
        <f>COUNTIF($D$2:D86,"1")</f>
        <v>0</v>
      </c>
      <c r="B86">
        <f>COUNTIF($D$2:D86,"2")</f>
        <v>0</v>
      </c>
      <c r="C86" t="str">
        <f t="shared" si="4"/>
        <v/>
      </c>
      <c r="D86" s="8" t="str">
        <f>IF(基本データ入力!L88="","",基本データ入力!L88)</f>
        <v/>
      </c>
      <c r="E86" s="8" t="str">
        <f>IF(基本データ入力!E88="","",基本データ入力!E88)</f>
        <v/>
      </c>
      <c r="F86" s="8" t="str">
        <f>IF(基本データ入力!F88="","",基本データ入力!$C$4)</f>
        <v/>
      </c>
      <c r="G86" s="8" t="str">
        <f>IF(基本データ入力!F88="","",TRIM(基本データ入力!F88)&amp;"  "&amp;TRIM(基本データ入力!G88))</f>
        <v/>
      </c>
      <c r="H86" s="8" t="str">
        <f>IF(基本データ入力!F88="","",TRIM(基本データ入力!$C$7))</f>
        <v/>
      </c>
      <c r="I86" s="8" t="str">
        <f>IF(基本データ入力!M88="","",基本データ入力!M88)</f>
        <v/>
      </c>
      <c r="J86" s="10" t="str">
        <f>IF(一覧表!E107="","",一覧表!E107)</f>
        <v/>
      </c>
      <c r="K86" s="9" t="str">
        <f>IF(一覧表!F107="","",一覧表!F107)</f>
        <v/>
      </c>
      <c r="L86" s="9" t="str">
        <f>IF(一覧表!G107="","",一覧表!G107)</f>
        <v/>
      </c>
      <c r="M86" s="11" t="str">
        <f>IF(一覧表!H107="","",一覧表!H107)</f>
        <v/>
      </c>
      <c r="N86" s="12" t="str">
        <f>IF(一覧表!I107="","",一覧表!I107)</f>
        <v/>
      </c>
      <c r="O86" s="13" t="str">
        <f>IF(一覧表!J107="","",一覧表!J107)</f>
        <v/>
      </c>
      <c r="P86" s="9" t="str">
        <f>IF(一覧表!K107="","",一覧表!K107)</f>
        <v/>
      </c>
      <c r="Q86" s="9" t="str">
        <f>IF(一覧表!L107="","",一覧表!L107)</f>
        <v/>
      </c>
      <c r="R86" s="9" t="str">
        <f>IF(一覧表!M107="","",一覧表!M107)</f>
        <v/>
      </c>
      <c r="S86" s="14" t="str">
        <f>IF(一覧表!N107="","",一覧表!N107)</f>
        <v/>
      </c>
      <c r="T86" s="8" t="str">
        <f>IF(基本データ入力!F88="","",TRIM(基本データ入力!H88)&amp;" "&amp;TRIM(基本データ入力!I88))</f>
        <v/>
      </c>
      <c r="U86" s="8" t="str">
        <f>IF(基本データ入力!G88="","",TRIM(基本データ入力!J88)&amp;" "&amp;TRIM(基本データ入力!K88)&amp;"("&amp;RIGHTB(基本データ入力!N88,2)&amp;")")</f>
        <v/>
      </c>
      <c r="Z86" t="str">
        <f t="shared" si="3"/>
        <v/>
      </c>
    </row>
    <row r="87" spans="1:26" ht="14.25" x14ac:dyDescent="0.15">
      <c r="A87">
        <f>COUNTIF($D$2:D87,"1")</f>
        <v>0</v>
      </c>
      <c r="B87">
        <f>COUNTIF($D$2:D87,"2")</f>
        <v>0</v>
      </c>
      <c r="C87" t="str">
        <f t="shared" si="4"/>
        <v/>
      </c>
      <c r="D87" s="8" t="str">
        <f>IF(基本データ入力!L89="","",基本データ入力!L89)</f>
        <v/>
      </c>
      <c r="E87" s="8" t="str">
        <f>IF(基本データ入力!E89="","",基本データ入力!E89)</f>
        <v/>
      </c>
      <c r="F87" s="8" t="str">
        <f>IF(基本データ入力!F89="","",基本データ入力!$C$4)</f>
        <v/>
      </c>
      <c r="G87" s="8" t="str">
        <f>IF(基本データ入力!F89="","",TRIM(基本データ入力!F89)&amp;"  "&amp;TRIM(基本データ入力!G89))</f>
        <v/>
      </c>
      <c r="H87" s="8" t="str">
        <f>IF(基本データ入力!F89="","",TRIM(基本データ入力!$C$7))</f>
        <v/>
      </c>
      <c r="I87" s="8" t="str">
        <f>IF(基本データ入力!M89="","",基本データ入力!M89)</f>
        <v/>
      </c>
      <c r="J87" s="10" t="str">
        <f>IF(一覧表!E108="","",一覧表!E108)</f>
        <v/>
      </c>
      <c r="K87" s="9" t="str">
        <f>IF(一覧表!F108="","",一覧表!F108)</f>
        <v/>
      </c>
      <c r="L87" s="9" t="str">
        <f>IF(一覧表!G108="","",一覧表!G108)</f>
        <v/>
      </c>
      <c r="M87" s="11" t="str">
        <f>IF(一覧表!H108="","",一覧表!H108)</f>
        <v/>
      </c>
      <c r="N87" s="12" t="str">
        <f>IF(一覧表!I108="","",一覧表!I108)</f>
        <v/>
      </c>
      <c r="O87" s="13" t="str">
        <f>IF(一覧表!J108="","",一覧表!J108)</f>
        <v/>
      </c>
      <c r="P87" s="9" t="str">
        <f>IF(一覧表!K108="","",一覧表!K108)</f>
        <v/>
      </c>
      <c r="Q87" s="9" t="str">
        <f>IF(一覧表!L108="","",一覧表!L108)</f>
        <v/>
      </c>
      <c r="R87" s="9" t="str">
        <f>IF(一覧表!M108="","",一覧表!M108)</f>
        <v/>
      </c>
      <c r="S87" s="14" t="str">
        <f>IF(一覧表!N108="","",一覧表!N108)</f>
        <v/>
      </c>
      <c r="T87" s="8" t="str">
        <f>IF(基本データ入力!F89="","",TRIM(基本データ入力!H89)&amp;" "&amp;TRIM(基本データ入力!I89))</f>
        <v/>
      </c>
      <c r="U87" s="8" t="str">
        <f>IF(基本データ入力!G89="","",TRIM(基本データ入力!J89)&amp;" "&amp;TRIM(基本データ入力!K89)&amp;"("&amp;RIGHTB(基本データ入力!N89,2)&amp;")")</f>
        <v/>
      </c>
      <c r="Z87" t="str">
        <f t="shared" si="3"/>
        <v/>
      </c>
    </row>
    <row r="88" spans="1:26" ht="14.25" x14ac:dyDescent="0.15">
      <c r="A88">
        <f>COUNTIF($D$2:D88,"1")</f>
        <v>0</v>
      </c>
      <c r="B88">
        <f>COUNTIF($D$2:D88,"2")</f>
        <v>0</v>
      </c>
      <c r="C88" t="str">
        <f t="shared" si="4"/>
        <v/>
      </c>
      <c r="D88" s="8" t="str">
        <f>IF(基本データ入力!L90="","",基本データ入力!L90)</f>
        <v/>
      </c>
      <c r="E88" s="8" t="str">
        <f>IF(基本データ入力!E90="","",基本データ入力!E90)</f>
        <v/>
      </c>
      <c r="F88" s="8" t="str">
        <f>IF(基本データ入力!F90="","",基本データ入力!$C$4)</f>
        <v/>
      </c>
      <c r="G88" s="8" t="str">
        <f>IF(基本データ入力!F90="","",TRIM(基本データ入力!F90)&amp;"  "&amp;TRIM(基本データ入力!G90))</f>
        <v/>
      </c>
      <c r="H88" s="8" t="str">
        <f>IF(基本データ入力!F90="","",TRIM(基本データ入力!$C$7))</f>
        <v/>
      </c>
      <c r="I88" s="8" t="str">
        <f>IF(基本データ入力!M90="","",基本データ入力!M90)</f>
        <v/>
      </c>
      <c r="J88" s="10" t="str">
        <f>IF(一覧表!E109="","",一覧表!E109)</f>
        <v/>
      </c>
      <c r="K88" s="9" t="str">
        <f>IF(一覧表!F109="","",一覧表!F109)</f>
        <v/>
      </c>
      <c r="L88" s="9" t="str">
        <f>IF(一覧表!G109="","",一覧表!G109)</f>
        <v/>
      </c>
      <c r="M88" s="11" t="str">
        <f>IF(一覧表!H109="","",一覧表!H109)</f>
        <v/>
      </c>
      <c r="N88" s="12" t="str">
        <f>IF(一覧表!I109="","",一覧表!I109)</f>
        <v/>
      </c>
      <c r="O88" s="13" t="str">
        <f>IF(一覧表!J109="","",一覧表!J109)</f>
        <v/>
      </c>
      <c r="P88" s="9" t="str">
        <f>IF(一覧表!K109="","",一覧表!K109)</f>
        <v/>
      </c>
      <c r="Q88" s="9" t="str">
        <f>IF(一覧表!L109="","",一覧表!L109)</f>
        <v/>
      </c>
      <c r="R88" s="9" t="str">
        <f>IF(一覧表!M109="","",一覧表!M109)</f>
        <v/>
      </c>
      <c r="S88" s="14" t="str">
        <f>IF(一覧表!N109="","",一覧表!N109)</f>
        <v/>
      </c>
      <c r="T88" s="8" t="str">
        <f>IF(基本データ入力!F90="","",TRIM(基本データ入力!H90)&amp;" "&amp;TRIM(基本データ入力!I90))</f>
        <v/>
      </c>
      <c r="U88" s="8" t="str">
        <f>IF(基本データ入力!G90="","",TRIM(基本データ入力!J90)&amp;" "&amp;TRIM(基本データ入力!K90)&amp;"("&amp;RIGHTB(基本データ入力!N90,2)&amp;")")</f>
        <v/>
      </c>
      <c r="Z88" t="str">
        <f t="shared" si="3"/>
        <v/>
      </c>
    </row>
    <row r="89" spans="1:26" ht="14.25" x14ac:dyDescent="0.15">
      <c r="A89">
        <f>COUNTIF($D$2:D89,"1")</f>
        <v>0</v>
      </c>
      <c r="B89">
        <f>COUNTIF($D$2:D89,"2")</f>
        <v>0</v>
      </c>
      <c r="C89" t="str">
        <f t="shared" si="4"/>
        <v/>
      </c>
      <c r="D89" s="8" t="str">
        <f>IF(基本データ入力!L91="","",基本データ入力!L91)</f>
        <v/>
      </c>
      <c r="E89" s="8" t="str">
        <f>IF(基本データ入力!E91="","",基本データ入力!E91)</f>
        <v/>
      </c>
      <c r="F89" s="8" t="str">
        <f>IF(基本データ入力!F91="","",基本データ入力!$C$4)</f>
        <v/>
      </c>
      <c r="G89" s="8" t="str">
        <f>IF(基本データ入力!F91="","",TRIM(基本データ入力!F91)&amp;"  "&amp;TRIM(基本データ入力!G91))</f>
        <v/>
      </c>
      <c r="H89" s="8" t="str">
        <f>IF(基本データ入力!F91="","",TRIM(基本データ入力!$C$7))</f>
        <v/>
      </c>
      <c r="I89" s="8" t="str">
        <f>IF(基本データ入力!M91="","",基本データ入力!M91)</f>
        <v/>
      </c>
      <c r="J89" s="10" t="str">
        <f>IF(一覧表!E110="","",一覧表!E110)</f>
        <v/>
      </c>
      <c r="K89" s="9" t="str">
        <f>IF(一覧表!F110="","",一覧表!F110)</f>
        <v/>
      </c>
      <c r="L89" s="9" t="str">
        <f>IF(一覧表!G110="","",一覧表!G110)</f>
        <v/>
      </c>
      <c r="M89" s="11" t="str">
        <f>IF(一覧表!H110="","",一覧表!H110)</f>
        <v/>
      </c>
      <c r="N89" s="12" t="str">
        <f>IF(一覧表!I110="","",一覧表!I110)</f>
        <v/>
      </c>
      <c r="O89" s="13" t="str">
        <f>IF(一覧表!J110="","",一覧表!J110)</f>
        <v/>
      </c>
      <c r="P89" s="9" t="str">
        <f>IF(一覧表!K110="","",一覧表!K110)</f>
        <v/>
      </c>
      <c r="Q89" s="9" t="str">
        <f>IF(一覧表!L110="","",一覧表!L110)</f>
        <v/>
      </c>
      <c r="R89" s="9" t="str">
        <f>IF(一覧表!M110="","",一覧表!M110)</f>
        <v/>
      </c>
      <c r="S89" s="14" t="str">
        <f>IF(一覧表!N110="","",一覧表!N110)</f>
        <v/>
      </c>
      <c r="T89" s="8" t="str">
        <f>IF(基本データ入力!F91="","",TRIM(基本データ入力!H91)&amp;" "&amp;TRIM(基本データ入力!I91))</f>
        <v/>
      </c>
      <c r="U89" s="8" t="str">
        <f>IF(基本データ入力!G91="","",TRIM(基本データ入力!J91)&amp;" "&amp;TRIM(基本データ入力!K91)&amp;"("&amp;RIGHTB(基本データ入力!N91,2)&amp;")")</f>
        <v/>
      </c>
      <c r="Z89" t="str">
        <f t="shared" si="3"/>
        <v/>
      </c>
    </row>
    <row r="90" spans="1:26" ht="14.25" x14ac:dyDescent="0.15">
      <c r="A90">
        <f>COUNTIF($D$2:D90,"1")</f>
        <v>0</v>
      </c>
      <c r="B90">
        <f>COUNTIF($D$2:D90,"2")</f>
        <v>0</v>
      </c>
      <c r="C90" t="str">
        <f t="shared" si="4"/>
        <v/>
      </c>
      <c r="D90" s="8" t="str">
        <f>IF(基本データ入力!L92="","",基本データ入力!L92)</f>
        <v/>
      </c>
      <c r="E90" s="8" t="str">
        <f>IF(基本データ入力!E92="","",基本データ入力!E92)</f>
        <v/>
      </c>
      <c r="F90" s="8" t="str">
        <f>IF(基本データ入力!F92="","",基本データ入力!$C$4)</f>
        <v/>
      </c>
      <c r="G90" s="8" t="str">
        <f>IF(基本データ入力!F92="","",TRIM(基本データ入力!F92)&amp;"  "&amp;TRIM(基本データ入力!G92))</f>
        <v/>
      </c>
      <c r="H90" s="8" t="str">
        <f>IF(基本データ入力!F92="","",TRIM(基本データ入力!$C$7))</f>
        <v/>
      </c>
      <c r="I90" s="8" t="str">
        <f>IF(基本データ入力!M92="","",基本データ入力!M92)</f>
        <v/>
      </c>
      <c r="J90" s="10" t="str">
        <f>IF(一覧表!E111="","",一覧表!E111)</f>
        <v/>
      </c>
      <c r="K90" s="9" t="str">
        <f>IF(一覧表!F111="","",一覧表!F111)</f>
        <v/>
      </c>
      <c r="L90" s="9" t="str">
        <f>IF(一覧表!G111="","",一覧表!G111)</f>
        <v/>
      </c>
      <c r="M90" s="11" t="str">
        <f>IF(一覧表!H111="","",一覧表!H111)</f>
        <v/>
      </c>
      <c r="N90" s="12" t="str">
        <f>IF(一覧表!I111="","",一覧表!I111)</f>
        <v/>
      </c>
      <c r="O90" s="13" t="str">
        <f>IF(一覧表!J111="","",一覧表!J111)</f>
        <v/>
      </c>
      <c r="P90" s="9" t="str">
        <f>IF(一覧表!K111="","",一覧表!K111)</f>
        <v/>
      </c>
      <c r="Q90" s="9" t="str">
        <f>IF(一覧表!L111="","",一覧表!L111)</f>
        <v/>
      </c>
      <c r="R90" s="9" t="str">
        <f>IF(一覧表!M111="","",一覧表!M111)</f>
        <v/>
      </c>
      <c r="S90" s="14" t="str">
        <f>IF(一覧表!N111="","",一覧表!N111)</f>
        <v/>
      </c>
      <c r="T90" s="8" t="str">
        <f>IF(基本データ入力!F92="","",TRIM(基本データ入力!H92)&amp;" "&amp;TRIM(基本データ入力!I92))</f>
        <v/>
      </c>
      <c r="U90" s="8" t="str">
        <f>IF(基本データ入力!G92="","",TRIM(基本データ入力!J92)&amp;" "&amp;TRIM(基本データ入力!K92)&amp;"("&amp;RIGHTB(基本データ入力!N92,2)&amp;")")</f>
        <v/>
      </c>
      <c r="Z90" t="str">
        <f t="shared" si="3"/>
        <v/>
      </c>
    </row>
    <row r="91" spans="1:26" ht="14.25" x14ac:dyDescent="0.15">
      <c r="A91">
        <f>COUNTIF($D$2:D91,"1")</f>
        <v>0</v>
      </c>
      <c r="B91">
        <f>COUNTIF($D$2:D91,"2")</f>
        <v>0</v>
      </c>
      <c r="C91" t="str">
        <f t="shared" si="4"/>
        <v/>
      </c>
      <c r="D91" s="8" t="str">
        <f>IF(基本データ入力!L93="","",基本データ入力!L93)</f>
        <v/>
      </c>
      <c r="E91" s="8" t="str">
        <f>IF(基本データ入力!E93="","",基本データ入力!E93)</f>
        <v/>
      </c>
      <c r="F91" s="8" t="str">
        <f>IF(基本データ入力!F93="","",基本データ入力!$C$4)</f>
        <v/>
      </c>
      <c r="G91" s="8" t="str">
        <f>IF(基本データ入力!F93="","",TRIM(基本データ入力!F93)&amp;"  "&amp;TRIM(基本データ入力!G93))</f>
        <v/>
      </c>
      <c r="H91" s="8" t="str">
        <f>IF(基本データ入力!F93="","",TRIM(基本データ入力!$C$7))</f>
        <v/>
      </c>
      <c r="I91" s="8" t="str">
        <f>IF(基本データ入力!M93="","",基本データ入力!M93)</f>
        <v/>
      </c>
      <c r="J91" s="10" t="str">
        <f>IF(一覧表!E112="","",一覧表!E112)</f>
        <v/>
      </c>
      <c r="K91" s="9" t="str">
        <f>IF(一覧表!F112="","",一覧表!F112)</f>
        <v/>
      </c>
      <c r="L91" s="9" t="str">
        <f>IF(一覧表!G112="","",一覧表!G112)</f>
        <v/>
      </c>
      <c r="M91" s="11" t="str">
        <f>IF(一覧表!H112="","",一覧表!H112)</f>
        <v/>
      </c>
      <c r="N91" s="12" t="str">
        <f>IF(一覧表!I112="","",一覧表!I112)</f>
        <v/>
      </c>
      <c r="O91" s="13" t="str">
        <f>IF(一覧表!J112="","",一覧表!J112)</f>
        <v/>
      </c>
      <c r="P91" s="9" t="str">
        <f>IF(一覧表!K112="","",一覧表!K112)</f>
        <v/>
      </c>
      <c r="Q91" s="9" t="str">
        <f>IF(一覧表!L112="","",一覧表!L112)</f>
        <v/>
      </c>
      <c r="R91" s="9" t="str">
        <f>IF(一覧表!M112="","",一覧表!M112)</f>
        <v/>
      </c>
      <c r="S91" s="14" t="str">
        <f>IF(一覧表!N112="","",一覧表!N112)</f>
        <v/>
      </c>
      <c r="T91" s="8" t="str">
        <f>IF(基本データ入力!F93="","",TRIM(基本データ入力!H93)&amp;" "&amp;TRIM(基本データ入力!I93))</f>
        <v/>
      </c>
      <c r="U91" s="8" t="str">
        <f>IF(基本データ入力!G93="","",TRIM(基本データ入力!J93)&amp;" "&amp;TRIM(基本データ入力!K93)&amp;"("&amp;RIGHTB(基本データ入力!N93,2)&amp;")")</f>
        <v/>
      </c>
      <c r="Z91" t="str">
        <f t="shared" si="3"/>
        <v/>
      </c>
    </row>
    <row r="92" spans="1:26" ht="14.25" x14ac:dyDescent="0.15">
      <c r="A92">
        <f>COUNTIF($D$2:D92,"1")</f>
        <v>0</v>
      </c>
      <c r="B92">
        <f>COUNTIF($D$2:D92,"2")</f>
        <v>0</v>
      </c>
      <c r="C92" t="str">
        <f t="shared" si="4"/>
        <v/>
      </c>
      <c r="D92" s="8" t="str">
        <f>IF(基本データ入力!L94="","",基本データ入力!L94)</f>
        <v/>
      </c>
      <c r="E92" s="8" t="str">
        <f>IF(基本データ入力!E94="","",基本データ入力!E94)</f>
        <v/>
      </c>
      <c r="F92" s="8" t="str">
        <f>IF(基本データ入力!F94="","",基本データ入力!$C$4)</f>
        <v/>
      </c>
      <c r="G92" s="8" t="str">
        <f>IF(基本データ入力!F94="","",TRIM(基本データ入力!F94)&amp;"  "&amp;TRIM(基本データ入力!G94))</f>
        <v/>
      </c>
      <c r="H92" s="8" t="str">
        <f>IF(基本データ入力!F94="","",TRIM(基本データ入力!$C$7))</f>
        <v/>
      </c>
      <c r="I92" s="8" t="str">
        <f>IF(基本データ入力!M94="","",基本データ入力!M94)</f>
        <v/>
      </c>
      <c r="J92" s="10" t="str">
        <f>IF(一覧表!E113="","",一覧表!E113)</f>
        <v/>
      </c>
      <c r="K92" s="9" t="str">
        <f>IF(一覧表!F113="","",一覧表!F113)</f>
        <v/>
      </c>
      <c r="L92" s="9" t="str">
        <f>IF(一覧表!G113="","",一覧表!G113)</f>
        <v/>
      </c>
      <c r="M92" s="11" t="str">
        <f>IF(一覧表!H113="","",一覧表!H113)</f>
        <v/>
      </c>
      <c r="N92" s="12" t="str">
        <f>IF(一覧表!I113="","",一覧表!I113)</f>
        <v/>
      </c>
      <c r="O92" s="13" t="str">
        <f>IF(一覧表!J113="","",一覧表!J113)</f>
        <v/>
      </c>
      <c r="P92" s="9" t="str">
        <f>IF(一覧表!K113="","",一覧表!K113)</f>
        <v/>
      </c>
      <c r="Q92" s="9" t="str">
        <f>IF(一覧表!L113="","",一覧表!L113)</f>
        <v/>
      </c>
      <c r="R92" s="9" t="str">
        <f>IF(一覧表!M113="","",一覧表!M113)</f>
        <v/>
      </c>
      <c r="S92" s="14" t="str">
        <f>IF(一覧表!N113="","",一覧表!N113)</f>
        <v/>
      </c>
      <c r="T92" s="8" t="str">
        <f>IF(基本データ入力!F94="","",TRIM(基本データ入力!H94)&amp;" "&amp;TRIM(基本データ入力!I94))</f>
        <v/>
      </c>
      <c r="U92" s="8" t="str">
        <f>IF(基本データ入力!G94="","",TRIM(基本データ入力!J94)&amp;" "&amp;TRIM(基本データ入力!K94)&amp;"("&amp;RIGHTB(基本データ入力!N94,2)&amp;")")</f>
        <v/>
      </c>
      <c r="Z92" t="str">
        <f t="shared" si="3"/>
        <v/>
      </c>
    </row>
    <row r="93" spans="1:26" ht="14.25" x14ac:dyDescent="0.15">
      <c r="A93">
        <f>COUNTIF($D$2:D93,"1")</f>
        <v>0</v>
      </c>
      <c r="B93">
        <f>COUNTIF($D$2:D93,"2")</f>
        <v>0</v>
      </c>
      <c r="C93" t="str">
        <f t="shared" si="4"/>
        <v/>
      </c>
      <c r="D93" s="8" t="str">
        <f>IF(基本データ入力!L95="","",基本データ入力!L95)</f>
        <v/>
      </c>
      <c r="E93" s="8" t="str">
        <f>IF(基本データ入力!E95="","",基本データ入力!E95)</f>
        <v/>
      </c>
      <c r="F93" s="8" t="str">
        <f>IF(基本データ入力!F95="","",基本データ入力!$C$4)</f>
        <v/>
      </c>
      <c r="G93" s="8" t="str">
        <f>IF(基本データ入力!F95="","",TRIM(基本データ入力!F95)&amp;"  "&amp;TRIM(基本データ入力!G95))</f>
        <v/>
      </c>
      <c r="H93" s="8" t="str">
        <f>IF(基本データ入力!F95="","",TRIM(基本データ入力!$C$7))</f>
        <v/>
      </c>
      <c r="I93" s="8" t="str">
        <f>IF(基本データ入力!M95="","",基本データ入力!M95)</f>
        <v/>
      </c>
      <c r="J93" s="10" t="str">
        <f>IF(一覧表!E114="","",一覧表!E114)</f>
        <v/>
      </c>
      <c r="K93" s="9" t="str">
        <f>IF(一覧表!F114="","",一覧表!F114)</f>
        <v/>
      </c>
      <c r="L93" s="9" t="str">
        <f>IF(一覧表!G114="","",一覧表!G114)</f>
        <v/>
      </c>
      <c r="M93" s="11" t="str">
        <f>IF(一覧表!H114="","",一覧表!H114)</f>
        <v/>
      </c>
      <c r="N93" s="12" t="str">
        <f>IF(一覧表!I114="","",一覧表!I114)</f>
        <v/>
      </c>
      <c r="O93" s="13" t="str">
        <f>IF(一覧表!J114="","",一覧表!J114)</f>
        <v/>
      </c>
      <c r="P93" s="9" t="str">
        <f>IF(一覧表!K114="","",一覧表!K114)</f>
        <v/>
      </c>
      <c r="Q93" s="9" t="str">
        <f>IF(一覧表!L114="","",一覧表!L114)</f>
        <v/>
      </c>
      <c r="R93" s="9" t="str">
        <f>IF(一覧表!M114="","",一覧表!M114)</f>
        <v/>
      </c>
      <c r="S93" s="14" t="str">
        <f>IF(一覧表!N114="","",一覧表!N114)</f>
        <v/>
      </c>
      <c r="T93" s="8" t="str">
        <f>IF(基本データ入力!F95="","",TRIM(基本データ入力!H95)&amp;" "&amp;TRIM(基本データ入力!I95))</f>
        <v/>
      </c>
      <c r="U93" s="8" t="str">
        <f>IF(基本データ入力!G95="","",TRIM(基本データ入力!J95)&amp;" "&amp;TRIM(基本データ入力!K95)&amp;"("&amp;RIGHTB(基本データ入力!N95,2)&amp;")")</f>
        <v/>
      </c>
      <c r="Z93" t="str">
        <f t="shared" si="3"/>
        <v/>
      </c>
    </row>
    <row r="94" spans="1:26" ht="14.25" x14ac:dyDescent="0.15">
      <c r="A94">
        <f>COUNTIF($D$2:D94,"1")</f>
        <v>0</v>
      </c>
      <c r="B94">
        <f>COUNTIF($D$2:D94,"2")</f>
        <v>0</v>
      </c>
      <c r="C94" t="str">
        <f t="shared" si="4"/>
        <v/>
      </c>
      <c r="D94" s="8" t="str">
        <f>IF(基本データ入力!L96="","",基本データ入力!L96)</f>
        <v/>
      </c>
      <c r="E94" s="8" t="str">
        <f>IF(基本データ入力!E96="","",基本データ入力!E96)</f>
        <v/>
      </c>
      <c r="F94" s="8" t="str">
        <f>IF(基本データ入力!F96="","",基本データ入力!$C$4)</f>
        <v/>
      </c>
      <c r="G94" s="8" t="str">
        <f>IF(基本データ入力!F96="","",TRIM(基本データ入力!F96)&amp;"  "&amp;TRIM(基本データ入力!G96))</f>
        <v/>
      </c>
      <c r="H94" s="8" t="str">
        <f>IF(基本データ入力!F96="","",TRIM(基本データ入力!$C$7))</f>
        <v/>
      </c>
      <c r="I94" s="8" t="str">
        <f>IF(基本データ入力!M96="","",基本データ入力!M96)</f>
        <v/>
      </c>
      <c r="J94" s="10" t="str">
        <f>IF(一覧表!E115="","",一覧表!E115)</f>
        <v/>
      </c>
      <c r="K94" s="9" t="str">
        <f>IF(一覧表!F115="","",一覧表!F115)</f>
        <v/>
      </c>
      <c r="L94" s="9" t="str">
        <f>IF(一覧表!G115="","",一覧表!G115)</f>
        <v/>
      </c>
      <c r="M94" s="11" t="str">
        <f>IF(一覧表!H115="","",一覧表!H115)</f>
        <v/>
      </c>
      <c r="N94" s="12" t="str">
        <f>IF(一覧表!I115="","",一覧表!I115)</f>
        <v/>
      </c>
      <c r="O94" s="13" t="str">
        <f>IF(一覧表!J115="","",一覧表!J115)</f>
        <v/>
      </c>
      <c r="P94" s="9" t="str">
        <f>IF(一覧表!K115="","",一覧表!K115)</f>
        <v/>
      </c>
      <c r="Q94" s="9" t="str">
        <f>IF(一覧表!L115="","",一覧表!L115)</f>
        <v/>
      </c>
      <c r="R94" s="9" t="str">
        <f>IF(一覧表!M115="","",一覧表!M115)</f>
        <v/>
      </c>
      <c r="S94" s="14" t="str">
        <f>IF(一覧表!N115="","",一覧表!N115)</f>
        <v/>
      </c>
      <c r="T94" s="8" t="str">
        <f>IF(基本データ入力!F96="","",TRIM(基本データ入力!H96)&amp;" "&amp;TRIM(基本データ入力!I96))</f>
        <v/>
      </c>
      <c r="U94" s="8" t="str">
        <f>IF(基本データ入力!G96="","",TRIM(基本データ入力!J96)&amp;" "&amp;TRIM(基本データ入力!K96)&amp;"("&amp;RIGHTB(基本データ入力!N96,2)&amp;")")</f>
        <v/>
      </c>
      <c r="Z94" t="str">
        <f t="shared" si="3"/>
        <v/>
      </c>
    </row>
    <row r="95" spans="1:26" ht="14.25" x14ac:dyDescent="0.15">
      <c r="A95">
        <f>COUNTIF($D$2:D95,"1")</f>
        <v>0</v>
      </c>
      <c r="B95">
        <f>COUNTIF($D$2:D95,"2")</f>
        <v>0</v>
      </c>
      <c r="C95" t="str">
        <f t="shared" si="4"/>
        <v/>
      </c>
      <c r="D95" s="8" t="str">
        <f>IF(基本データ入力!L97="","",基本データ入力!L97)</f>
        <v/>
      </c>
      <c r="E95" s="8" t="str">
        <f>IF(基本データ入力!E97="","",基本データ入力!E97)</f>
        <v/>
      </c>
      <c r="F95" s="8" t="str">
        <f>IF(基本データ入力!F97="","",基本データ入力!$C$4)</f>
        <v/>
      </c>
      <c r="G95" s="8" t="str">
        <f>IF(基本データ入力!F97="","",TRIM(基本データ入力!F97)&amp;"  "&amp;TRIM(基本データ入力!G97))</f>
        <v/>
      </c>
      <c r="H95" s="8" t="str">
        <f>IF(基本データ入力!F97="","",TRIM(基本データ入力!$C$7))</f>
        <v/>
      </c>
      <c r="I95" s="8" t="str">
        <f>IF(基本データ入力!M97="","",基本データ入力!M97)</f>
        <v/>
      </c>
      <c r="J95" s="10" t="str">
        <f>IF(一覧表!E116="","",一覧表!E116)</f>
        <v/>
      </c>
      <c r="K95" s="9" t="str">
        <f>IF(一覧表!F116="","",一覧表!F116)</f>
        <v/>
      </c>
      <c r="L95" s="9" t="str">
        <f>IF(一覧表!G116="","",一覧表!G116)</f>
        <v/>
      </c>
      <c r="M95" s="11" t="str">
        <f>IF(一覧表!H116="","",一覧表!H116)</f>
        <v/>
      </c>
      <c r="N95" s="12" t="str">
        <f>IF(一覧表!I116="","",一覧表!I116)</f>
        <v/>
      </c>
      <c r="O95" s="13" t="str">
        <f>IF(一覧表!J116="","",一覧表!J116)</f>
        <v/>
      </c>
      <c r="P95" s="9" t="str">
        <f>IF(一覧表!K116="","",一覧表!K116)</f>
        <v/>
      </c>
      <c r="Q95" s="9" t="str">
        <f>IF(一覧表!L116="","",一覧表!L116)</f>
        <v/>
      </c>
      <c r="R95" s="9" t="str">
        <f>IF(一覧表!M116="","",一覧表!M116)</f>
        <v/>
      </c>
      <c r="S95" s="14" t="str">
        <f>IF(一覧表!N116="","",一覧表!N116)</f>
        <v/>
      </c>
      <c r="T95" s="8" t="str">
        <f>IF(基本データ入力!F97="","",TRIM(基本データ入力!H97)&amp;" "&amp;TRIM(基本データ入力!I97))</f>
        <v/>
      </c>
      <c r="U95" s="8" t="str">
        <f>IF(基本データ入力!G97="","",TRIM(基本データ入力!J97)&amp;" "&amp;TRIM(基本データ入力!K97)&amp;"("&amp;RIGHTB(基本データ入力!N97,2)&amp;")")</f>
        <v/>
      </c>
      <c r="Z95" t="str">
        <f t="shared" si="3"/>
        <v/>
      </c>
    </row>
    <row r="96" spans="1:26" ht="14.25" x14ac:dyDescent="0.15">
      <c r="A96">
        <f>COUNTIF($D$2:D96,"1")</f>
        <v>0</v>
      </c>
      <c r="B96">
        <f>COUNTIF($D$2:D96,"2")</f>
        <v>0</v>
      </c>
      <c r="C96" t="str">
        <f t="shared" si="4"/>
        <v/>
      </c>
      <c r="D96" s="8" t="str">
        <f>IF(基本データ入力!L98="","",基本データ入力!L98)</f>
        <v/>
      </c>
      <c r="E96" s="8" t="str">
        <f>IF(基本データ入力!E98="","",基本データ入力!E98)</f>
        <v/>
      </c>
      <c r="F96" s="8" t="str">
        <f>IF(基本データ入力!F98="","",基本データ入力!$C$4)</f>
        <v/>
      </c>
      <c r="G96" s="8" t="str">
        <f>IF(基本データ入力!F98="","",TRIM(基本データ入力!F98)&amp;"  "&amp;TRIM(基本データ入力!G98))</f>
        <v/>
      </c>
      <c r="H96" s="8" t="str">
        <f>IF(基本データ入力!F98="","",TRIM(基本データ入力!$C$7))</f>
        <v/>
      </c>
      <c r="I96" s="8" t="str">
        <f>IF(基本データ入力!M98="","",基本データ入力!M98)</f>
        <v/>
      </c>
      <c r="J96" s="10" t="str">
        <f>IF(一覧表!E117="","",一覧表!E117)</f>
        <v/>
      </c>
      <c r="K96" s="9" t="str">
        <f>IF(一覧表!F117="","",一覧表!F117)</f>
        <v/>
      </c>
      <c r="L96" s="9" t="str">
        <f>IF(一覧表!G117="","",一覧表!G117)</f>
        <v/>
      </c>
      <c r="M96" s="11" t="str">
        <f>IF(一覧表!H117="","",一覧表!H117)</f>
        <v/>
      </c>
      <c r="N96" s="12" t="str">
        <f>IF(一覧表!I117="","",一覧表!I117)</f>
        <v/>
      </c>
      <c r="O96" s="13" t="str">
        <f>IF(一覧表!J117="","",一覧表!J117)</f>
        <v/>
      </c>
      <c r="P96" s="9" t="str">
        <f>IF(一覧表!K117="","",一覧表!K117)</f>
        <v/>
      </c>
      <c r="Q96" s="9" t="str">
        <f>IF(一覧表!L117="","",一覧表!L117)</f>
        <v/>
      </c>
      <c r="R96" s="9" t="str">
        <f>IF(一覧表!M117="","",一覧表!M117)</f>
        <v/>
      </c>
      <c r="S96" s="14" t="str">
        <f>IF(一覧表!N117="","",一覧表!N117)</f>
        <v/>
      </c>
      <c r="T96" s="8" t="str">
        <f>IF(基本データ入力!F98="","",TRIM(基本データ入力!H98)&amp;" "&amp;TRIM(基本データ入力!I98))</f>
        <v/>
      </c>
      <c r="U96" s="8" t="str">
        <f>IF(基本データ入力!G98="","",TRIM(基本データ入力!J98)&amp;" "&amp;TRIM(基本データ入力!K98)&amp;"("&amp;RIGHTB(基本データ入力!N98,2)&amp;")")</f>
        <v/>
      </c>
      <c r="Z96" t="str">
        <f t="shared" si="3"/>
        <v/>
      </c>
    </row>
    <row r="97" spans="1:26" ht="14.25" x14ac:dyDescent="0.15">
      <c r="A97">
        <f>COUNTIF($D$2:D97,"1")</f>
        <v>0</v>
      </c>
      <c r="B97">
        <f>COUNTIF($D$2:D97,"2")</f>
        <v>0</v>
      </c>
      <c r="C97" t="str">
        <f t="shared" si="4"/>
        <v/>
      </c>
      <c r="D97" s="8" t="str">
        <f>IF(基本データ入力!L99="","",基本データ入力!L99)</f>
        <v/>
      </c>
      <c r="E97" s="8" t="str">
        <f>IF(基本データ入力!E99="","",基本データ入力!E99)</f>
        <v/>
      </c>
      <c r="F97" s="8" t="str">
        <f>IF(基本データ入力!F99="","",基本データ入力!$C$4)</f>
        <v/>
      </c>
      <c r="G97" s="8" t="str">
        <f>IF(基本データ入力!F99="","",TRIM(基本データ入力!F99)&amp;"  "&amp;TRIM(基本データ入力!G99))</f>
        <v/>
      </c>
      <c r="H97" s="8" t="str">
        <f>IF(基本データ入力!F99="","",TRIM(基本データ入力!$C$7))</f>
        <v/>
      </c>
      <c r="I97" s="8" t="str">
        <f>IF(基本データ入力!M99="","",基本データ入力!M99)</f>
        <v/>
      </c>
      <c r="J97" s="10" t="str">
        <f>IF(一覧表!E118="","",一覧表!E118)</f>
        <v/>
      </c>
      <c r="K97" s="9" t="str">
        <f>IF(一覧表!F118="","",一覧表!F118)</f>
        <v/>
      </c>
      <c r="L97" s="9" t="str">
        <f>IF(一覧表!G118="","",一覧表!G118)</f>
        <v/>
      </c>
      <c r="M97" s="11" t="str">
        <f>IF(一覧表!H118="","",一覧表!H118)</f>
        <v/>
      </c>
      <c r="N97" s="12" t="str">
        <f>IF(一覧表!I118="","",一覧表!I118)</f>
        <v/>
      </c>
      <c r="O97" s="13" t="str">
        <f>IF(一覧表!J118="","",一覧表!J118)</f>
        <v/>
      </c>
      <c r="P97" s="9" t="str">
        <f>IF(一覧表!K118="","",一覧表!K118)</f>
        <v/>
      </c>
      <c r="Q97" s="9" t="str">
        <f>IF(一覧表!L118="","",一覧表!L118)</f>
        <v/>
      </c>
      <c r="R97" s="9" t="str">
        <f>IF(一覧表!M118="","",一覧表!M118)</f>
        <v/>
      </c>
      <c r="S97" s="14" t="str">
        <f>IF(一覧表!N118="","",一覧表!N118)</f>
        <v/>
      </c>
      <c r="T97" s="8" t="str">
        <f>IF(基本データ入力!F99="","",TRIM(基本データ入力!H99)&amp;" "&amp;TRIM(基本データ入力!I99))</f>
        <v/>
      </c>
      <c r="U97" s="8" t="str">
        <f>IF(基本データ入力!G99="","",TRIM(基本データ入力!J99)&amp;" "&amp;TRIM(基本データ入力!K99)&amp;"("&amp;RIGHTB(基本データ入力!N99,2)&amp;")")</f>
        <v/>
      </c>
      <c r="Z97" t="str">
        <f t="shared" si="3"/>
        <v/>
      </c>
    </row>
    <row r="98" spans="1:26" ht="14.25" x14ac:dyDescent="0.15">
      <c r="A98">
        <f>COUNTIF($D$2:D98,"1")</f>
        <v>0</v>
      </c>
      <c r="B98">
        <f>COUNTIF($D$2:D98,"2")</f>
        <v>0</v>
      </c>
      <c r="C98" t="str">
        <f t="shared" si="4"/>
        <v/>
      </c>
      <c r="D98" s="8" t="str">
        <f>IF(基本データ入力!L100="","",基本データ入力!L100)</f>
        <v/>
      </c>
      <c r="E98" s="8" t="str">
        <f>IF(基本データ入力!E100="","",基本データ入力!E100)</f>
        <v/>
      </c>
      <c r="F98" s="8" t="str">
        <f>IF(基本データ入力!F100="","",基本データ入力!$C$4)</f>
        <v/>
      </c>
      <c r="G98" s="8" t="str">
        <f>IF(基本データ入力!F100="","",TRIM(基本データ入力!F100)&amp;"  "&amp;TRIM(基本データ入力!G100))</f>
        <v/>
      </c>
      <c r="H98" s="8" t="str">
        <f>IF(基本データ入力!F100="","",TRIM(基本データ入力!$C$7))</f>
        <v/>
      </c>
      <c r="I98" s="8" t="str">
        <f>IF(基本データ入力!M100="","",基本データ入力!M100)</f>
        <v/>
      </c>
      <c r="J98" s="10" t="str">
        <f>IF(一覧表!E119="","",一覧表!E119)</f>
        <v/>
      </c>
      <c r="K98" s="9" t="str">
        <f>IF(一覧表!F119="","",一覧表!F119)</f>
        <v/>
      </c>
      <c r="L98" s="9" t="str">
        <f>IF(一覧表!G119="","",一覧表!G119)</f>
        <v/>
      </c>
      <c r="M98" s="11" t="str">
        <f>IF(一覧表!H119="","",一覧表!H119)</f>
        <v/>
      </c>
      <c r="N98" s="12" t="str">
        <f>IF(一覧表!I119="","",一覧表!I119)</f>
        <v/>
      </c>
      <c r="O98" s="13" t="str">
        <f>IF(一覧表!J119="","",一覧表!J119)</f>
        <v/>
      </c>
      <c r="P98" s="9" t="str">
        <f>IF(一覧表!K119="","",一覧表!K119)</f>
        <v/>
      </c>
      <c r="Q98" s="9" t="str">
        <f>IF(一覧表!L119="","",一覧表!L119)</f>
        <v/>
      </c>
      <c r="R98" s="9" t="str">
        <f>IF(一覧表!M119="","",一覧表!M119)</f>
        <v/>
      </c>
      <c r="S98" s="14" t="str">
        <f>IF(一覧表!N119="","",一覧表!N119)</f>
        <v/>
      </c>
      <c r="T98" s="8" t="str">
        <f>IF(基本データ入力!F100="","",TRIM(基本データ入力!H100)&amp;" "&amp;TRIM(基本データ入力!I100))</f>
        <v/>
      </c>
      <c r="U98" s="8" t="str">
        <f>IF(基本データ入力!G100="","",TRIM(基本データ入力!J100)&amp;" "&amp;TRIM(基本データ入力!K100)&amp;"("&amp;RIGHTB(基本データ入力!N100,2)&amp;")")</f>
        <v/>
      </c>
      <c r="Z98" t="str">
        <f t="shared" si="3"/>
        <v/>
      </c>
    </row>
    <row r="99" spans="1:26" ht="14.25" x14ac:dyDescent="0.15">
      <c r="A99">
        <f>COUNTIF($D$2:D99,"1")</f>
        <v>0</v>
      </c>
      <c r="B99">
        <f>COUNTIF($D$2:D99,"2")</f>
        <v>0</v>
      </c>
      <c r="C99" t="str">
        <f t="shared" si="4"/>
        <v/>
      </c>
      <c r="D99" s="8" t="str">
        <f>IF(基本データ入力!L101="","",基本データ入力!L101)</f>
        <v/>
      </c>
      <c r="E99" s="8" t="str">
        <f>IF(基本データ入力!E101="","",基本データ入力!E101)</f>
        <v/>
      </c>
      <c r="F99" s="8" t="str">
        <f>IF(基本データ入力!F101="","",基本データ入力!$C$4)</f>
        <v/>
      </c>
      <c r="G99" s="8" t="str">
        <f>IF(基本データ入力!F101="","",TRIM(基本データ入力!F101)&amp;"  "&amp;TRIM(基本データ入力!G101))</f>
        <v/>
      </c>
      <c r="H99" s="8" t="str">
        <f>IF(基本データ入力!F101="","",TRIM(基本データ入力!$C$7))</f>
        <v/>
      </c>
      <c r="I99" s="8" t="str">
        <f>IF(基本データ入力!M101="","",基本データ入力!M101)</f>
        <v/>
      </c>
      <c r="J99" s="10" t="str">
        <f>IF(一覧表!E120="","",一覧表!E120)</f>
        <v/>
      </c>
      <c r="K99" s="9" t="str">
        <f>IF(一覧表!F120="","",一覧表!F120)</f>
        <v/>
      </c>
      <c r="L99" s="9" t="str">
        <f>IF(一覧表!G120="","",一覧表!G120)</f>
        <v/>
      </c>
      <c r="M99" s="11" t="str">
        <f>IF(一覧表!H120="","",一覧表!H120)</f>
        <v/>
      </c>
      <c r="N99" s="12" t="str">
        <f>IF(一覧表!I120="","",一覧表!I120)</f>
        <v/>
      </c>
      <c r="O99" s="13" t="str">
        <f>IF(一覧表!J120="","",一覧表!J120)</f>
        <v/>
      </c>
      <c r="P99" s="9" t="str">
        <f>IF(一覧表!K120="","",一覧表!K120)</f>
        <v/>
      </c>
      <c r="Q99" s="9" t="str">
        <f>IF(一覧表!L120="","",一覧表!L120)</f>
        <v/>
      </c>
      <c r="R99" s="9" t="str">
        <f>IF(一覧表!M120="","",一覧表!M120)</f>
        <v/>
      </c>
      <c r="S99" s="14" t="str">
        <f>IF(一覧表!N120="","",一覧表!N120)</f>
        <v/>
      </c>
      <c r="T99" s="8" t="str">
        <f>IF(基本データ入力!F101="","",TRIM(基本データ入力!H101)&amp;" "&amp;TRIM(基本データ入力!I101))</f>
        <v/>
      </c>
      <c r="U99" s="8" t="str">
        <f>IF(基本データ入力!G101="","",TRIM(基本データ入力!J101)&amp;" "&amp;TRIM(基本データ入力!K101)&amp;"("&amp;RIGHTB(基本データ入力!N101,2)&amp;")")</f>
        <v/>
      </c>
      <c r="Z99" t="str">
        <f t="shared" si="3"/>
        <v/>
      </c>
    </row>
    <row r="100" spans="1:26" ht="14.25" x14ac:dyDescent="0.15">
      <c r="A100">
        <f>COUNTIF($D$2:D100,"1")</f>
        <v>0</v>
      </c>
      <c r="B100">
        <f>COUNTIF($D$2:D100,"2")</f>
        <v>0</v>
      </c>
      <c r="C100" t="str">
        <f t="shared" si="4"/>
        <v/>
      </c>
      <c r="D100" s="8" t="str">
        <f>IF(基本データ入力!L102="","",基本データ入力!L102)</f>
        <v/>
      </c>
      <c r="E100" s="8" t="str">
        <f>IF(基本データ入力!E102="","",基本データ入力!E102)</f>
        <v/>
      </c>
      <c r="F100" s="8" t="str">
        <f>IF(基本データ入力!F102="","",基本データ入力!$C$4)</f>
        <v/>
      </c>
      <c r="G100" s="8" t="str">
        <f>IF(基本データ入力!F102="","",TRIM(基本データ入力!F102)&amp;"  "&amp;TRIM(基本データ入力!G102))</f>
        <v/>
      </c>
      <c r="H100" s="8" t="str">
        <f>IF(基本データ入力!F102="","",TRIM(基本データ入力!$C$7))</f>
        <v/>
      </c>
      <c r="I100" s="8" t="str">
        <f>IF(基本データ入力!M102="","",基本データ入力!M102)</f>
        <v/>
      </c>
      <c r="J100" s="10" t="str">
        <f>IF(一覧表!E121="","",一覧表!E121)</f>
        <v/>
      </c>
      <c r="K100" s="9" t="str">
        <f>IF(一覧表!F121="","",一覧表!F121)</f>
        <v/>
      </c>
      <c r="L100" s="9" t="str">
        <f>IF(一覧表!G121="","",一覧表!G121)</f>
        <v/>
      </c>
      <c r="M100" s="11" t="str">
        <f>IF(一覧表!H121="","",一覧表!H121)</f>
        <v/>
      </c>
      <c r="N100" s="12" t="str">
        <f>IF(一覧表!I121="","",一覧表!I121)</f>
        <v/>
      </c>
      <c r="O100" s="13" t="str">
        <f>IF(一覧表!J121="","",一覧表!J121)</f>
        <v/>
      </c>
      <c r="P100" s="9" t="str">
        <f>IF(一覧表!K121="","",一覧表!K121)</f>
        <v/>
      </c>
      <c r="Q100" s="9" t="str">
        <f>IF(一覧表!L121="","",一覧表!L121)</f>
        <v/>
      </c>
      <c r="R100" s="9" t="str">
        <f>IF(一覧表!M121="","",一覧表!M121)</f>
        <v/>
      </c>
      <c r="S100" s="14" t="str">
        <f>IF(一覧表!N121="","",一覧表!N121)</f>
        <v/>
      </c>
      <c r="T100" s="8" t="str">
        <f>IF(基本データ入力!F102="","",TRIM(基本データ入力!H102)&amp;" "&amp;TRIM(基本データ入力!I102))</f>
        <v/>
      </c>
      <c r="U100" s="8" t="str">
        <f>IF(基本データ入力!G102="","",TRIM(基本データ入力!J102)&amp;" "&amp;TRIM(基本データ入力!K102)&amp;"("&amp;RIGHTB(基本データ入力!N102,2)&amp;")")</f>
        <v/>
      </c>
      <c r="Z100" t="str">
        <f t="shared" si="3"/>
        <v/>
      </c>
    </row>
    <row r="101" spans="1:26" ht="14.25" x14ac:dyDescent="0.15">
      <c r="A101">
        <f>COUNTIF($D$2:D101,"1")</f>
        <v>0</v>
      </c>
      <c r="B101">
        <f>COUNTIF($D$2:D101,"2")</f>
        <v>0</v>
      </c>
      <c r="C101" t="str">
        <f t="shared" si="4"/>
        <v/>
      </c>
      <c r="D101" s="8" t="str">
        <f>IF(基本データ入力!L103="","",基本データ入力!L103)</f>
        <v/>
      </c>
      <c r="E101" s="8" t="str">
        <f>IF(基本データ入力!E103="","",基本データ入力!E103)</f>
        <v/>
      </c>
      <c r="F101" s="8" t="str">
        <f>IF(基本データ入力!F103="","",基本データ入力!$C$4)</f>
        <v/>
      </c>
      <c r="G101" s="8" t="str">
        <f>IF(基本データ入力!F103="","",TRIM(基本データ入力!F103)&amp;"  "&amp;TRIM(基本データ入力!G103))</f>
        <v/>
      </c>
      <c r="H101" s="8" t="str">
        <f>IF(基本データ入力!F103="","",TRIM(基本データ入力!$C$7))</f>
        <v/>
      </c>
      <c r="I101" s="8" t="str">
        <f>IF(基本データ入力!M103="","",基本データ入力!M103)</f>
        <v/>
      </c>
      <c r="J101" s="10" t="str">
        <f>IF(一覧表!E122="","",一覧表!E122)</f>
        <v/>
      </c>
      <c r="K101" s="9" t="str">
        <f>IF(一覧表!F122="","",一覧表!F122)</f>
        <v/>
      </c>
      <c r="L101" s="9" t="str">
        <f>IF(一覧表!G122="","",一覧表!G122)</f>
        <v/>
      </c>
      <c r="M101" s="11" t="str">
        <f>IF(一覧表!H122="","",一覧表!H122)</f>
        <v/>
      </c>
      <c r="N101" s="12" t="str">
        <f>IF(一覧表!I122="","",一覧表!I122)</f>
        <v/>
      </c>
      <c r="O101" s="13" t="str">
        <f>IF(一覧表!J122="","",一覧表!J122)</f>
        <v/>
      </c>
      <c r="P101" s="9" t="str">
        <f>IF(一覧表!K122="","",一覧表!K122)</f>
        <v/>
      </c>
      <c r="Q101" s="9" t="str">
        <f>IF(一覧表!L122="","",一覧表!L122)</f>
        <v/>
      </c>
      <c r="R101" s="9" t="str">
        <f>IF(一覧表!M122="","",一覧表!M122)</f>
        <v/>
      </c>
      <c r="S101" s="14" t="str">
        <f>IF(一覧表!N122="","",一覧表!N122)</f>
        <v/>
      </c>
      <c r="T101" s="8" t="str">
        <f>IF(基本データ入力!F103="","",TRIM(基本データ入力!H103)&amp;" "&amp;TRIM(基本データ入力!I103))</f>
        <v/>
      </c>
      <c r="U101" s="8" t="str">
        <f>IF(基本データ入力!G103="","",TRIM(基本データ入力!J103)&amp;" "&amp;TRIM(基本データ入力!K103)&amp;"("&amp;RIGHTB(基本データ入力!N103,2)&amp;")")</f>
        <v/>
      </c>
      <c r="Z101" t="str">
        <f t="shared" si="3"/>
        <v/>
      </c>
    </row>
    <row r="102" spans="1:26" ht="14.25" x14ac:dyDescent="0.15">
      <c r="A102">
        <f>COUNTIF($D$2:D102,"1")</f>
        <v>0</v>
      </c>
      <c r="B102">
        <f>COUNTIF($D$2:D102,"2")</f>
        <v>0</v>
      </c>
      <c r="C102" t="str">
        <f t="shared" si="4"/>
        <v/>
      </c>
      <c r="D102" s="8" t="str">
        <f>IF(基本データ入力!L104="","",基本データ入力!L104)</f>
        <v/>
      </c>
      <c r="E102" s="8" t="str">
        <f>IF(基本データ入力!E104="","",基本データ入力!E104)</f>
        <v/>
      </c>
      <c r="F102" s="8" t="str">
        <f>IF(基本データ入力!F104="","",基本データ入力!$C$4)</f>
        <v/>
      </c>
      <c r="G102" s="8" t="str">
        <f>IF(基本データ入力!F104="","",TRIM(基本データ入力!F104)&amp;"  "&amp;TRIM(基本データ入力!G104))</f>
        <v/>
      </c>
      <c r="H102" s="8" t="str">
        <f>IF(基本データ入力!F104="","",TRIM(基本データ入力!$C$7))</f>
        <v/>
      </c>
      <c r="I102" s="8" t="str">
        <f>IF(基本データ入力!M104="","",基本データ入力!M104)</f>
        <v/>
      </c>
      <c r="J102" s="10" t="str">
        <f>IF(一覧表!E123="","",一覧表!E123)</f>
        <v/>
      </c>
      <c r="K102" s="9" t="str">
        <f>IF(一覧表!F123="","",一覧表!F123)</f>
        <v/>
      </c>
      <c r="L102" s="9" t="str">
        <f>IF(一覧表!G123="","",一覧表!G123)</f>
        <v/>
      </c>
      <c r="M102" s="11" t="str">
        <f>IF(一覧表!H123="","",一覧表!H123)</f>
        <v/>
      </c>
      <c r="N102" s="12" t="str">
        <f>IF(一覧表!I123="","",一覧表!I123)</f>
        <v/>
      </c>
      <c r="O102" s="13" t="str">
        <f>IF(一覧表!J123="","",一覧表!J123)</f>
        <v/>
      </c>
      <c r="P102" s="9" t="str">
        <f>IF(一覧表!K123="","",一覧表!K123)</f>
        <v/>
      </c>
      <c r="Q102" s="9" t="str">
        <f>IF(一覧表!L123="","",一覧表!L123)</f>
        <v/>
      </c>
      <c r="R102" s="9" t="str">
        <f>IF(一覧表!M123="","",一覧表!M123)</f>
        <v/>
      </c>
      <c r="S102" s="14" t="str">
        <f>IF(一覧表!N123="","",一覧表!N123)</f>
        <v/>
      </c>
      <c r="T102" s="8" t="str">
        <f>IF(基本データ入力!F104="","",TRIM(基本データ入力!H104)&amp;" "&amp;TRIM(基本データ入力!I104))</f>
        <v/>
      </c>
      <c r="U102" s="8" t="str">
        <f>IF(基本データ入力!G104="","",TRIM(基本データ入力!J104)&amp;" "&amp;TRIM(基本データ入力!K104)&amp;"("&amp;RIGHTB(基本データ入力!N104,2)&amp;")")</f>
        <v/>
      </c>
      <c r="Z102" t="str">
        <f t="shared" si="3"/>
        <v/>
      </c>
    </row>
    <row r="103" spans="1:26" ht="14.25" x14ac:dyDescent="0.15">
      <c r="A103">
        <f>COUNTIF($D$2:D103,"1")</f>
        <v>0</v>
      </c>
      <c r="B103">
        <f>COUNTIF($D$2:D103,"2")</f>
        <v>0</v>
      </c>
      <c r="C103" t="str">
        <f t="shared" si="4"/>
        <v/>
      </c>
      <c r="D103" s="8" t="str">
        <f>IF(基本データ入力!L105="","",基本データ入力!L105)</f>
        <v/>
      </c>
      <c r="E103" s="8" t="str">
        <f>IF(基本データ入力!E105="","",基本データ入力!E105)</f>
        <v/>
      </c>
      <c r="F103" s="8" t="str">
        <f>IF(基本データ入力!F105="","",基本データ入力!$C$4)</f>
        <v/>
      </c>
      <c r="G103" s="8" t="str">
        <f>IF(基本データ入力!F105="","",TRIM(基本データ入力!F105)&amp;"  "&amp;TRIM(基本データ入力!G105))</f>
        <v/>
      </c>
      <c r="H103" s="8" t="str">
        <f>IF(基本データ入力!F105="","",TRIM(基本データ入力!$C$7))</f>
        <v/>
      </c>
      <c r="I103" s="8" t="str">
        <f>IF(基本データ入力!M105="","",基本データ入力!M105)</f>
        <v/>
      </c>
      <c r="J103" s="10" t="str">
        <f>IF(一覧表!E124="","",一覧表!E124)</f>
        <v/>
      </c>
      <c r="K103" s="9" t="str">
        <f>IF(一覧表!F124="","",一覧表!F124)</f>
        <v/>
      </c>
      <c r="L103" s="9" t="str">
        <f>IF(一覧表!G124="","",一覧表!G124)</f>
        <v/>
      </c>
      <c r="M103" s="11" t="str">
        <f>IF(一覧表!H124="","",一覧表!H124)</f>
        <v/>
      </c>
      <c r="N103" s="12" t="str">
        <f>IF(一覧表!I124="","",一覧表!I124)</f>
        <v/>
      </c>
      <c r="O103" s="13" t="str">
        <f>IF(一覧表!J124="","",一覧表!J124)</f>
        <v/>
      </c>
      <c r="P103" s="9" t="str">
        <f>IF(一覧表!K124="","",一覧表!K124)</f>
        <v/>
      </c>
      <c r="Q103" s="9" t="str">
        <f>IF(一覧表!L124="","",一覧表!L124)</f>
        <v/>
      </c>
      <c r="R103" s="9" t="str">
        <f>IF(一覧表!M124="","",一覧表!M124)</f>
        <v/>
      </c>
      <c r="S103" s="14" t="str">
        <f>IF(一覧表!N124="","",一覧表!N124)</f>
        <v/>
      </c>
      <c r="T103" s="8" t="str">
        <f>IF(基本データ入力!F105="","",TRIM(基本データ入力!H105)&amp;" "&amp;TRIM(基本データ入力!I105))</f>
        <v/>
      </c>
      <c r="U103" s="8" t="str">
        <f>IF(基本データ入力!G105="","",TRIM(基本データ入力!J105)&amp;" "&amp;TRIM(基本データ入力!K105)&amp;"("&amp;RIGHTB(基本データ入力!N105,2)&amp;")")</f>
        <v/>
      </c>
      <c r="Z103" t="str">
        <f t="shared" si="3"/>
        <v/>
      </c>
    </row>
    <row r="104" spans="1:26" ht="14.25" x14ac:dyDescent="0.15">
      <c r="A104">
        <f>COUNTIF($D$2:D104,"1")</f>
        <v>0</v>
      </c>
      <c r="B104">
        <f>COUNTIF($D$2:D104,"2")</f>
        <v>0</v>
      </c>
      <c r="C104" t="str">
        <f t="shared" si="4"/>
        <v/>
      </c>
      <c r="D104" s="8" t="str">
        <f>IF(基本データ入力!L106="","",基本データ入力!L106)</f>
        <v/>
      </c>
      <c r="E104" s="8" t="str">
        <f>IF(基本データ入力!E106="","",基本データ入力!E106)</f>
        <v/>
      </c>
      <c r="F104" s="8" t="str">
        <f>IF(基本データ入力!F106="","",基本データ入力!$C$4)</f>
        <v/>
      </c>
      <c r="G104" s="8" t="str">
        <f>IF(基本データ入力!F106="","",TRIM(基本データ入力!F106)&amp;"  "&amp;TRIM(基本データ入力!G106))</f>
        <v/>
      </c>
      <c r="H104" s="8" t="str">
        <f>IF(基本データ入力!F106="","",TRIM(基本データ入力!$C$7))</f>
        <v/>
      </c>
      <c r="I104" s="8" t="str">
        <f>IF(基本データ入力!M106="","",基本データ入力!M106)</f>
        <v/>
      </c>
      <c r="J104" s="10" t="str">
        <f>IF(一覧表!E125="","",一覧表!E125)</f>
        <v/>
      </c>
      <c r="K104" s="9" t="str">
        <f>IF(一覧表!F125="","",一覧表!F125)</f>
        <v/>
      </c>
      <c r="L104" s="9" t="str">
        <f>IF(一覧表!G125="","",一覧表!G125)</f>
        <v/>
      </c>
      <c r="M104" s="11" t="str">
        <f>IF(一覧表!H125="","",一覧表!H125)</f>
        <v/>
      </c>
      <c r="N104" s="12" t="str">
        <f>IF(一覧表!I125="","",一覧表!I125)</f>
        <v/>
      </c>
      <c r="O104" s="13" t="str">
        <f>IF(一覧表!J125="","",一覧表!J125)</f>
        <v/>
      </c>
      <c r="P104" s="9" t="str">
        <f>IF(一覧表!K125="","",一覧表!K125)</f>
        <v/>
      </c>
      <c r="Q104" s="9" t="str">
        <f>IF(一覧表!L125="","",一覧表!L125)</f>
        <v/>
      </c>
      <c r="R104" s="9" t="str">
        <f>IF(一覧表!M125="","",一覧表!M125)</f>
        <v/>
      </c>
      <c r="S104" s="14" t="str">
        <f>IF(一覧表!N125="","",一覧表!N125)</f>
        <v/>
      </c>
      <c r="T104" s="8" t="str">
        <f>IF(基本データ入力!F106="","",TRIM(基本データ入力!H106)&amp;" "&amp;TRIM(基本データ入力!I106))</f>
        <v/>
      </c>
      <c r="U104" s="8" t="str">
        <f>IF(基本データ入力!G106="","",TRIM(基本データ入力!J106)&amp;" "&amp;TRIM(基本データ入力!K106)&amp;"("&amp;RIGHTB(基本データ入力!N106,2)&amp;")")</f>
        <v/>
      </c>
      <c r="Z104" t="str">
        <f t="shared" si="3"/>
        <v/>
      </c>
    </row>
    <row r="105" spans="1:26" ht="14.25" x14ac:dyDescent="0.15">
      <c r="A105">
        <f>COUNTIF($D$2:D105,"1")</f>
        <v>0</v>
      </c>
      <c r="B105">
        <f>COUNTIF($D$2:D105,"2")</f>
        <v>0</v>
      </c>
      <c r="C105" t="str">
        <f t="shared" si="4"/>
        <v/>
      </c>
      <c r="D105" s="8" t="str">
        <f>IF(基本データ入力!L107="","",基本データ入力!L107)</f>
        <v/>
      </c>
      <c r="E105" s="8" t="str">
        <f>IF(基本データ入力!E107="","",基本データ入力!E107)</f>
        <v/>
      </c>
      <c r="F105" s="8" t="str">
        <f>IF(基本データ入力!F107="","",基本データ入力!$C$4)</f>
        <v/>
      </c>
      <c r="G105" s="8" t="str">
        <f>IF(基本データ入力!F107="","",TRIM(基本データ入力!F107)&amp;"  "&amp;TRIM(基本データ入力!G107))</f>
        <v/>
      </c>
      <c r="H105" s="8" t="str">
        <f>IF(基本データ入力!F107="","",TRIM(基本データ入力!$C$7))</f>
        <v/>
      </c>
      <c r="I105" s="8" t="str">
        <f>IF(基本データ入力!M107="","",基本データ入力!M107)</f>
        <v/>
      </c>
      <c r="J105" s="10" t="str">
        <f>IF(一覧表!E126="","",一覧表!E126)</f>
        <v/>
      </c>
      <c r="K105" s="9" t="str">
        <f>IF(一覧表!F126="","",一覧表!F126)</f>
        <v/>
      </c>
      <c r="L105" s="9" t="str">
        <f>IF(一覧表!G126="","",一覧表!G126)</f>
        <v/>
      </c>
      <c r="M105" s="11" t="str">
        <f>IF(一覧表!H126="","",一覧表!H126)</f>
        <v/>
      </c>
      <c r="N105" s="12" t="str">
        <f>IF(一覧表!I126="","",一覧表!I126)</f>
        <v/>
      </c>
      <c r="O105" s="13" t="str">
        <f>IF(一覧表!J126="","",一覧表!J126)</f>
        <v/>
      </c>
      <c r="P105" s="9" t="str">
        <f>IF(一覧表!K126="","",一覧表!K126)</f>
        <v/>
      </c>
      <c r="Q105" s="9" t="str">
        <f>IF(一覧表!L126="","",一覧表!L126)</f>
        <v/>
      </c>
      <c r="R105" s="9" t="str">
        <f>IF(一覧表!M126="","",一覧表!M126)</f>
        <v/>
      </c>
      <c r="S105" s="14" t="str">
        <f>IF(一覧表!N126="","",一覧表!N126)</f>
        <v/>
      </c>
      <c r="T105" s="8" t="str">
        <f>IF(基本データ入力!F107="","",TRIM(基本データ入力!H107)&amp;" "&amp;TRIM(基本データ入力!I107))</f>
        <v/>
      </c>
      <c r="U105" s="8" t="str">
        <f>IF(基本データ入力!G107="","",TRIM(基本データ入力!J107)&amp;" "&amp;TRIM(基本データ入力!K107)&amp;"("&amp;RIGHTB(基本データ入力!N107,2)&amp;")")</f>
        <v/>
      </c>
      <c r="Z105" t="str">
        <f t="shared" si="3"/>
        <v/>
      </c>
    </row>
    <row r="106" spans="1:26" ht="14.25" x14ac:dyDescent="0.15">
      <c r="A106">
        <f>COUNTIF($D$2:D106,"1")</f>
        <v>0</v>
      </c>
      <c r="B106">
        <f>COUNTIF($D$2:D106,"2")</f>
        <v>0</v>
      </c>
      <c r="C106" t="str">
        <f t="shared" si="4"/>
        <v/>
      </c>
      <c r="D106" s="8" t="str">
        <f>IF(基本データ入力!L108="","",基本データ入力!L108)</f>
        <v/>
      </c>
      <c r="E106" s="8" t="str">
        <f>IF(基本データ入力!E108="","",基本データ入力!E108)</f>
        <v/>
      </c>
      <c r="F106" s="8" t="str">
        <f>IF(基本データ入力!F108="","",基本データ入力!$C$4)</f>
        <v/>
      </c>
      <c r="G106" s="8" t="str">
        <f>IF(基本データ入力!F108="","",TRIM(基本データ入力!F108)&amp;"  "&amp;TRIM(基本データ入力!G108))</f>
        <v/>
      </c>
      <c r="H106" s="8" t="str">
        <f>IF(基本データ入力!F108="","",TRIM(基本データ入力!$C$7))</f>
        <v/>
      </c>
      <c r="I106" s="8" t="str">
        <f>IF(基本データ入力!M108="","",基本データ入力!M108)</f>
        <v/>
      </c>
      <c r="J106" s="10" t="str">
        <f>IF(一覧表!E127="","",一覧表!E127)</f>
        <v/>
      </c>
      <c r="K106" s="9" t="str">
        <f>IF(一覧表!F127="","",一覧表!F127)</f>
        <v/>
      </c>
      <c r="L106" s="9" t="str">
        <f>IF(一覧表!G127="","",一覧表!G127)</f>
        <v/>
      </c>
      <c r="M106" s="11" t="str">
        <f>IF(一覧表!H127="","",一覧表!H127)</f>
        <v/>
      </c>
      <c r="N106" s="12" t="str">
        <f>IF(一覧表!I127="","",一覧表!I127)</f>
        <v/>
      </c>
      <c r="O106" s="13" t="str">
        <f>IF(一覧表!J127="","",一覧表!J127)</f>
        <v/>
      </c>
      <c r="P106" s="9" t="str">
        <f>IF(一覧表!K127="","",一覧表!K127)</f>
        <v/>
      </c>
      <c r="Q106" s="9" t="str">
        <f>IF(一覧表!L127="","",一覧表!L127)</f>
        <v/>
      </c>
      <c r="R106" s="9" t="str">
        <f>IF(一覧表!M127="","",一覧表!M127)</f>
        <v/>
      </c>
      <c r="S106" s="14" t="str">
        <f>IF(一覧表!N127="","",一覧表!N127)</f>
        <v/>
      </c>
      <c r="T106" s="8" t="str">
        <f>IF(基本データ入力!F108="","",TRIM(基本データ入力!H108)&amp;" "&amp;TRIM(基本データ入力!I108))</f>
        <v/>
      </c>
      <c r="U106" s="8" t="str">
        <f>IF(基本データ入力!G108="","",TRIM(基本データ入力!J108)&amp;" "&amp;TRIM(基本データ入力!K108)&amp;"("&amp;RIGHTB(基本データ入力!N108,2)&amp;")")</f>
        <v/>
      </c>
      <c r="Z106" t="str">
        <f t="shared" si="3"/>
        <v/>
      </c>
    </row>
    <row r="107" spans="1:26" ht="14.25" x14ac:dyDescent="0.15">
      <c r="A107">
        <f>COUNTIF($D$2:D107,"1")</f>
        <v>0</v>
      </c>
      <c r="B107">
        <f>COUNTIF($D$2:D107,"2")</f>
        <v>0</v>
      </c>
      <c r="C107" t="str">
        <f t="shared" si="4"/>
        <v/>
      </c>
      <c r="D107" s="8" t="str">
        <f>IF(基本データ入力!L109="","",基本データ入力!L109)</f>
        <v/>
      </c>
      <c r="E107" s="8" t="str">
        <f>IF(基本データ入力!E109="","",基本データ入力!E109)</f>
        <v/>
      </c>
      <c r="F107" s="8" t="str">
        <f>IF(基本データ入力!F109="","",基本データ入力!$C$4)</f>
        <v/>
      </c>
      <c r="G107" s="8" t="str">
        <f>IF(基本データ入力!F109="","",TRIM(基本データ入力!F109)&amp;"  "&amp;TRIM(基本データ入力!G109))</f>
        <v/>
      </c>
      <c r="H107" s="8" t="str">
        <f>IF(基本データ入力!F109="","",TRIM(基本データ入力!$C$7))</f>
        <v/>
      </c>
      <c r="I107" s="8" t="str">
        <f>IF(基本データ入力!M109="","",基本データ入力!M109)</f>
        <v/>
      </c>
      <c r="J107" s="10" t="str">
        <f>IF(一覧表!E128="","",一覧表!E128)</f>
        <v/>
      </c>
      <c r="K107" s="9" t="str">
        <f>IF(一覧表!F128="","",一覧表!F128)</f>
        <v/>
      </c>
      <c r="L107" s="9" t="str">
        <f>IF(一覧表!G128="","",一覧表!G128)</f>
        <v/>
      </c>
      <c r="M107" s="11" t="str">
        <f>IF(一覧表!H128="","",一覧表!H128)</f>
        <v/>
      </c>
      <c r="N107" s="12" t="str">
        <f>IF(一覧表!I128="","",一覧表!I128)</f>
        <v/>
      </c>
      <c r="O107" s="13" t="str">
        <f>IF(一覧表!J128="","",一覧表!J128)</f>
        <v/>
      </c>
      <c r="P107" s="9" t="str">
        <f>IF(一覧表!K128="","",一覧表!K128)</f>
        <v/>
      </c>
      <c r="Q107" s="9" t="str">
        <f>IF(一覧表!L128="","",一覧表!L128)</f>
        <v/>
      </c>
      <c r="R107" s="9" t="str">
        <f>IF(一覧表!M128="","",一覧表!M128)</f>
        <v/>
      </c>
      <c r="S107" s="14" t="str">
        <f>IF(一覧表!N128="","",一覧表!N128)</f>
        <v/>
      </c>
      <c r="T107" s="8" t="str">
        <f>IF(基本データ入力!F109="","",TRIM(基本データ入力!H109)&amp;" "&amp;TRIM(基本データ入力!I109))</f>
        <v/>
      </c>
      <c r="U107" s="8" t="str">
        <f>IF(基本データ入力!G109="","",TRIM(基本データ入力!J109)&amp;" "&amp;TRIM(基本データ入力!K109)&amp;"("&amp;RIGHTB(基本データ入力!N109,2)&amp;")")</f>
        <v/>
      </c>
      <c r="Z107" t="str">
        <f t="shared" si="3"/>
        <v/>
      </c>
    </row>
    <row r="108" spans="1:26" ht="14.25" x14ac:dyDescent="0.15">
      <c r="A108">
        <f>COUNTIF($D$2:D108,"1")</f>
        <v>0</v>
      </c>
      <c r="B108">
        <f>COUNTIF($D$2:D108,"2")</f>
        <v>0</v>
      </c>
      <c r="C108" t="str">
        <f t="shared" si="4"/>
        <v/>
      </c>
      <c r="D108" s="8" t="str">
        <f>IF(基本データ入力!L110="","",基本データ入力!L110)</f>
        <v/>
      </c>
      <c r="E108" s="8" t="str">
        <f>IF(基本データ入力!E110="","",基本データ入力!E110)</f>
        <v/>
      </c>
      <c r="F108" s="8" t="str">
        <f>IF(基本データ入力!F110="","",基本データ入力!$C$4)</f>
        <v/>
      </c>
      <c r="G108" s="8" t="str">
        <f>IF(基本データ入力!F110="","",TRIM(基本データ入力!F110)&amp;"  "&amp;TRIM(基本データ入力!G110))</f>
        <v/>
      </c>
      <c r="H108" s="8" t="str">
        <f>IF(基本データ入力!F110="","",TRIM(基本データ入力!$C$7))</f>
        <v/>
      </c>
      <c r="I108" s="8" t="str">
        <f>IF(基本データ入力!M110="","",基本データ入力!M110)</f>
        <v/>
      </c>
      <c r="J108" s="10" t="str">
        <f>IF(一覧表!E129="","",一覧表!E129)</f>
        <v/>
      </c>
      <c r="K108" s="9" t="str">
        <f>IF(一覧表!F129="","",一覧表!F129)</f>
        <v/>
      </c>
      <c r="L108" s="9" t="str">
        <f>IF(一覧表!G129="","",一覧表!G129)</f>
        <v/>
      </c>
      <c r="M108" s="11" t="str">
        <f>IF(一覧表!H129="","",一覧表!H129)</f>
        <v/>
      </c>
      <c r="N108" s="12" t="str">
        <f>IF(一覧表!I129="","",一覧表!I129)</f>
        <v/>
      </c>
      <c r="O108" s="13" t="str">
        <f>IF(一覧表!J129="","",一覧表!J129)</f>
        <v/>
      </c>
      <c r="P108" s="9" t="str">
        <f>IF(一覧表!K129="","",一覧表!K129)</f>
        <v/>
      </c>
      <c r="Q108" s="9" t="str">
        <f>IF(一覧表!L129="","",一覧表!L129)</f>
        <v/>
      </c>
      <c r="R108" s="9" t="str">
        <f>IF(一覧表!M129="","",一覧表!M129)</f>
        <v/>
      </c>
      <c r="S108" s="14" t="str">
        <f>IF(一覧表!N129="","",一覧表!N129)</f>
        <v/>
      </c>
      <c r="T108" s="8" t="str">
        <f>IF(基本データ入力!F110="","",TRIM(基本データ入力!H110)&amp;" "&amp;TRIM(基本データ入力!I110))</f>
        <v/>
      </c>
      <c r="U108" s="8" t="str">
        <f>IF(基本データ入力!G110="","",TRIM(基本データ入力!J110)&amp;" "&amp;TRIM(基本データ入力!K110)&amp;"("&amp;RIGHTB(基本データ入力!N110,2)&amp;")")</f>
        <v/>
      </c>
      <c r="Z108" t="str">
        <f t="shared" si="3"/>
        <v/>
      </c>
    </row>
    <row r="109" spans="1:26" ht="14.25" x14ac:dyDescent="0.15">
      <c r="A109">
        <f>COUNTIF($D$2:D109,"1")</f>
        <v>0</v>
      </c>
      <c r="B109">
        <f>COUNTIF($D$2:D109,"2")</f>
        <v>0</v>
      </c>
      <c r="C109" t="str">
        <f t="shared" si="4"/>
        <v/>
      </c>
      <c r="D109" s="8" t="str">
        <f>IF(基本データ入力!L111="","",基本データ入力!L111)</f>
        <v/>
      </c>
      <c r="E109" s="8" t="str">
        <f>IF(基本データ入力!E111="","",基本データ入力!E111)</f>
        <v/>
      </c>
      <c r="F109" s="8" t="str">
        <f>IF(基本データ入力!F111="","",基本データ入力!$C$4)</f>
        <v/>
      </c>
      <c r="G109" s="8" t="str">
        <f>IF(基本データ入力!F111="","",TRIM(基本データ入力!F111)&amp;"  "&amp;TRIM(基本データ入力!G111))</f>
        <v/>
      </c>
      <c r="H109" s="8" t="str">
        <f>IF(基本データ入力!F111="","",TRIM(基本データ入力!$C$7))</f>
        <v/>
      </c>
      <c r="I109" s="8" t="str">
        <f>IF(基本データ入力!M111="","",基本データ入力!M111)</f>
        <v/>
      </c>
      <c r="J109" s="10" t="str">
        <f>IF(一覧表!E130="","",一覧表!E130)</f>
        <v/>
      </c>
      <c r="K109" s="9" t="str">
        <f>IF(一覧表!F130="","",一覧表!F130)</f>
        <v/>
      </c>
      <c r="L109" s="9" t="str">
        <f>IF(一覧表!G130="","",一覧表!G130)</f>
        <v/>
      </c>
      <c r="M109" s="11" t="str">
        <f>IF(一覧表!H130="","",一覧表!H130)</f>
        <v/>
      </c>
      <c r="N109" s="12" t="str">
        <f>IF(一覧表!I130="","",一覧表!I130)</f>
        <v/>
      </c>
      <c r="O109" s="13" t="str">
        <f>IF(一覧表!J130="","",一覧表!J130)</f>
        <v/>
      </c>
      <c r="P109" s="9" t="str">
        <f>IF(一覧表!K130="","",一覧表!K130)</f>
        <v/>
      </c>
      <c r="Q109" s="9" t="str">
        <f>IF(一覧表!L130="","",一覧表!L130)</f>
        <v/>
      </c>
      <c r="R109" s="9" t="str">
        <f>IF(一覧表!M130="","",一覧表!M130)</f>
        <v/>
      </c>
      <c r="S109" s="14" t="str">
        <f>IF(一覧表!N130="","",一覧表!N130)</f>
        <v/>
      </c>
      <c r="T109" s="8" t="str">
        <f>IF(基本データ入力!F111="","",TRIM(基本データ入力!H111)&amp;" "&amp;TRIM(基本データ入力!I111))</f>
        <v/>
      </c>
      <c r="U109" s="8" t="str">
        <f>IF(基本データ入力!G111="","",TRIM(基本データ入力!J111)&amp;" "&amp;TRIM(基本データ入力!K111)&amp;"("&amp;RIGHTB(基本データ入力!N111,2)&amp;")")</f>
        <v/>
      </c>
      <c r="Z109" t="str">
        <f t="shared" si="3"/>
        <v/>
      </c>
    </row>
    <row r="110" spans="1:26" ht="14.25" x14ac:dyDescent="0.15">
      <c r="A110">
        <f>COUNTIF($D$2:D110,"1")</f>
        <v>0</v>
      </c>
      <c r="B110">
        <f>COUNTIF($D$2:D110,"2")</f>
        <v>0</v>
      </c>
      <c r="C110" t="str">
        <f t="shared" si="4"/>
        <v/>
      </c>
      <c r="D110" s="8" t="str">
        <f>IF(基本データ入力!L112="","",基本データ入力!L112)</f>
        <v/>
      </c>
      <c r="E110" s="8" t="str">
        <f>IF(基本データ入力!E112="","",基本データ入力!E112)</f>
        <v/>
      </c>
      <c r="F110" s="8" t="str">
        <f>IF(基本データ入力!F112="","",基本データ入力!$C$4)</f>
        <v/>
      </c>
      <c r="G110" s="8" t="str">
        <f>IF(基本データ入力!F112="","",TRIM(基本データ入力!F112)&amp;"  "&amp;TRIM(基本データ入力!G112))</f>
        <v/>
      </c>
      <c r="H110" s="8" t="str">
        <f>IF(基本データ入力!F112="","",TRIM(基本データ入力!$C$7))</f>
        <v/>
      </c>
      <c r="I110" s="8" t="str">
        <f>IF(基本データ入力!M112="","",基本データ入力!M112)</f>
        <v/>
      </c>
      <c r="J110" s="10" t="str">
        <f>IF(一覧表!E131="","",一覧表!E131)</f>
        <v/>
      </c>
      <c r="K110" s="9" t="str">
        <f>IF(一覧表!F131="","",一覧表!F131)</f>
        <v/>
      </c>
      <c r="L110" s="9" t="str">
        <f>IF(一覧表!G131="","",一覧表!G131)</f>
        <v/>
      </c>
      <c r="M110" s="11" t="str">
        <f>IF(一覧表!H131="","",一覧表!H131)</f>
        <v/>
      </c>
      <c r="N110" s="12" t="str">
        <f>IF(一覧表!I131="","",一覧表!I131)</f>
        <v/>
      </c>
      <c r="O110" s="13" t="str">
        <f>IF(一覧表!J131="","",一覧表!J131)</f>
        <v/>
      </c>
      <c r="P110" s="9" t="str">
        <f>IF(一覧表!K131="","",一覧表!K131)</f>
        <v/>
      </c>
      <c r="Q110" s="9" t="str">
        <f>IF(一覧表!L131="","",一覧表!L131)</f>
        <v/>
      </c>
      <c r="R110" s="9" t="str">
        <f>IF(一覧表!M131="","",一覧表!M131)</f>
        <v/>
      </c>
      <c r="S110" s="14" t="str">
        <f>IF(一覧表!N131="","",一覧表!N131)</f>
        <v/>
      </c>
      <c r="T110" s="8" t="str">
        <f>IF(基本データ入力!F112="","",TRIM(基本データ入力!H112)&amp;" "&amp;TRIM(基本データ入力!I112))</f>
        <v/>
      </c>
      <c r="U110" s="8" t="str">
        <f>IF(基本データ入力!G112="","",TRIM(基本データ入力!J112)&amp;" "&amp;TRIM(基本データ入力!K112)&amp;"("&amp;RIGHTB(基本データ入力!N112,2)&amp;")")</f>
        <v/>
      </c>
      <c r="Z110" t="str">
        <f t="shared" si="3"/>
        <v/>
      </c>
    </row>
    <row r="111" spans="1:26" ht="14.25" x14ac:dyDescent="0.15">
      <c r="A111">
        <f>COUNTIF($D$2:D111,"1")</f>
        <v>0</v>
      </c>
      <c r="B111">
        <f>COUNTIF($D$2:D111,"2")</f>
        <v>0</v>
      </c>
      <c r="C111" t="str">
        <f t="shared" si="4"/>
        <v/>
      </c>
      <c r="D111" s="8" t="str">
        <f>IF(基本データ入力!L113="","",基本データ入力!L113)</f>
        <v/>
      </c>
      <c r="E111" s="8" t="str">
        <f>IF(基本データ入力!E113="","",基本データ入力!E113)</f>
        <v/>
      </c>
      <c r="F111" s="8" t="str">
        <f>IF(基本データ入力!F113="","",基本データ入力!$C$4)</f>
        <v/>
      </c>
      <c r="G111" s="8" t="str">
        <f>IF(基本データ入力!F113="","",TRIM(基本データ入力!F113)&amp;"  "&amp;TRIM(基本データ入力!G113))</f>
        <v/>
      </c>
      <c r="H111" s="8" t="str">
        <f>IF(基本データ入力!F113="","",TRIM(基本データ入力!$C$7))</f>
        <v/>
      </c>
      <c r="I111" s="8" t="str">
        <f>IF(基本データ入力!M113="","",基本データ入力!M113)</f>
        <v/>
      </c>
      <c r="J111" s="10" t="str">
        <f>IF(一覧表!E132="","",一覧表!E132)</f>
        <v/>
      </c>
      <c r="K111" s="9" t="str">
        <f>IF(一覧表!F132="","",一覧表!F132)</f>
        <v/>
      </c>
      <c r="L111" s="9" t="str">
        <f>IF(一覧表!G132="","",一覧表!G132)</f>
        <v/>
      </c>
      <c r="M111" s="11" t="str">
        <f>IF(一覧表!H132="","",一覧表!H132)</f>
        <v/>
      </c>
      <c r="N111" s="12" t="str">
        <f>IF(一覧表!I132="","",一覧表!I132)</f>
        <v/>
      </c>
      <c r="O111" s="13" t="str">
        <f>IF(一覧表!J132="","",一覧表!J132)</f>
        <v/>
      </c>
      <c r="P111" s="9" t="str">
        <f>IF(一覧表!K132="","",一覧表!K132)</f>
        <v/>
      </c>
      <c r="Q111" s="9" t="str">
        <f>IF(一覧表!L132="","",一覧表!L132)</f>
        <v/>
      </c>
      <c r="R111" s="9" t="str">
        <f>IF(一覧表!M132="","",一覧表!M132)</f>
        <v/>
      </c>
      <c r="S111" s="14" t="str">
        <f>IF(一覧表!N132="","",一覧表!N132)</f>
        <v/>
      </c>
      <c r="T111" s="8" t="str">
        <f>IF(基本データ入力!F113="","",TRIM(基本データ入力!H113)&amp;" "&amp;TRIM(基本データ入力!I113))</f>
        <v/>
      </c>
      <c r="U111" s="8" t="str">
        <f>IF(基本データ入力!G113="","",TRIM(基本データ入力!J113)&amp;" "&amp;TRIM(基本データ入力!K113)&amp;"("&amp;RIGHTB(基本データ入力!N113,2)&amp;")")</f>
        <v/>
      </c>
      <c r="Z111" t="str">
        <f t="shared" si="3"/>
        <v/>
      </c>
    </row>
    <row r="112" spans="1:26" ht="14.25" x14ac:dyDescent="0.15">
      <c r="A112">
        <f>COUNTIF($D$2:D112,"1")</f>
        <v>0</v>
      </c>
      <c r="B112">
        <f>COUNTIF($D$2:D112,"2")</f>
        <v>0</v>
      </c>
      <c r="C112" t="str">
        <f t="shared" si="4"/>
        <v/>
      </c>
      <c r="D112" s="8" t="str">
        <f>IF(基本データ入力!L114="","",基本データ入力!L114)</f>
        <v/>
      </c>
      <c r="E112" s="8" t="str">
        <f>IF(基本データ入力!E114="","",基本データ入力!E114)</f>
        <v/>
      </c>
      <c r="F112" s="8" t="str">
        <f>IF(基本データ入力!F114="","",基本データ入力!$C$4)</f>
        <v/>
      </c>
      <c r="G112" s="8" t="str">
        <f>IF(基本データ入力!F114="","",TRIM(基本データ入力!F114)&amp;"  "&amp;TRIM(基本データ入力!G114))</f>
        <v/>
      </c>
      <c r="H112" s="8" t="str">
        <f>IF(基本データ入力!F114="","",TRIM(基本データ入力!$C$7))</f>
        <v/>
      </c>
      <c r="I112" s="8" t="str">
        <f>IF(基本データ入力!M114="","",基本データ入力!M114)</f>
        <v/>
      </c>
      <c r="J112" s="10" t="str">
        <f>IF(一覧表!E133="","",一覧表!E133)</f>
        <v/>
      </c>
      <c r="K112" s="9" t="str">
        <f>IF(一覧表!F133="","",一覧表!F133)</f>
        <v/>
      </c>
      <c r="L112" s="9" t="str">
        <f>IF(一覧表!G133="","",一覧表!G133)</f>
        <v/>
      </c>
      <c r="M112" s="11" t="str">
        <f>IF(一覧表!H133="","",一覧表!H133)</f>
        <v/>
      </c>
      <c r="N112" s="12" t="str">
        <f>IF(一覧表!I133="","",一覧表!I133)</f>
        <v/>
      </c>
      <c r="O112" s="13" t="str">
        <f>IF(一覧表!J133="","",一覧表!J133)</f>
        <v/>
      </c>
      <c r="P112" s="9" t="str">
        <f>IF(一覧表!K133="","",一覧表!K133)</f>
        <v/>
      </c>
      <c r="Q112" s="9" t="str">
        <f>IF(一覧表!L133="","",一覧表!L133)</f>
        <v/>
      </c>
      <c r="R112" s="9" t="str">
        <f>IF(一覧表!M133="","",一覧表!M133)</f>
        <v/>
      </c>
      <c r="S112" s="14" t="str">
        <f>IF(一覧表!N133="","",一覧表!N133)</f>
        <v/>
      </c>
      <c r="T112" s="8" t="str">
        <f>IF(基本データ入力!F114="","",TRIM(基本データ入力!H114)&amp;" "&amp;TRIM(基本データ入力!I114))</f>
        <v/>
      </c>
      <c r="U112" s="8" t="str">
        <f>IF(基本データ入力!G114="","",TRIM(基本データ入力!J114)&amp;" "&amp;TRIM(基本データ入力!K114)&amp;"("&amp;RIGHTB(基本データ入力!N114,2)&amp;")")</f>
        <v/>
      </c>
      <c r="Z112" t="str">
        <f t="shared" si="3"/>
        <v/>
      </c>
    </row>
    <row r="113" spans="1:26" ht="14.25" x14ac:dyDescent="0.15">
      <c r="A113">
        <f>COUNTIF($D$2:D113,"1")</f>
        <v>0</v>
      </c>
      <c r="B113">
        <f>COUNTIF($D$2:D113,"2")</f>
        <v>0</v>
      </c>
      <c r="C113" t="str">
        <f t="shared" si="4"/>
        <v/>
      </c>
      <c r="D113" s="8" t="str">
        <f>IF(基本データ入力!L115="","",基本データ入力!L115)</f>
        <v/>
      </c>
      <c r="E113" s="8" t="str">
        <f>IF(基本データ入力!E115="","",基本データ入力!E115)</f>
        <v/>
      </c>
      <c r="F113" s="8" t="str">
        <f>IF(基本データ入力!F115="","",基本データ入力!$C$4)</f>
        <v/>
      </c>
      <c r="G113" s="8" t="str">
        <f>IF(基本データ入力!F115="","",TRIM(基本データ入力!F115)&amp;"  "&amp;TRIM(基本データ入力!G115))</f>
        <v/>
      </c>
      <c r="H113" s="8" t="str">
        <f>IF(基本データ入力!F115="","",TRIM(基本データ入力!$C$7))</f>
        <v/>
      </c>
      <c r="I113" s="8" t="str">
        <f>IF(基本データ入力!M115="","",基本データ入力!M115)</f>
        <v/>
      </c>
      <c r="J113" s="10" t="str">
        <f>IF(一覧表!E134="","",一覧表!E134)</f>
        <v/>
      </c>
      <c r="K113" s="9" t="str">
        <f>IF(一覧表!F134="","",一覧表!F134)</f>
        <v/>
      </c>
      <c r="L113" s="9" t="str">
        <f>IF(一覧表!G134="","",一覧表!G134)</f>
        <v/>
      </c>
      <c r="M113" s="11" t="str">
        <f>IF(一覧表!H134="","",一覧表!H134)</f>
        <v/>
      </c>
      <c r="N113" s="12" t="str">
        <f>IF(一覧表!I134="","",一覧表!I134)</f>
        <v/>
      </c>
      <c r="O113" s="13" t="str">
        <f>IF(一覧表!J134="","",一覧表!J134)</f>
        <v/>
      </c>
      <c r="P113" s="9" t="str">
        <f>IF(一覧表!K134="","",一覧表!K134)</f>
        <v/>
      </c>
      <c r="Q113" s="9" t="str">
        <f>IF(一覧表!L134="","",一覧表!L134)</f>
        <v/>
      </c>
      <c r="R113" s="9" t="str">
        <f>IF(一覧表!M134="","",一覧表!M134)</f>
        <v/>
      </c>
      <c r="S113" s="14" t="str">
        <f>IF(一覧表!N134="","",一覧表!N134)</f>
        <v/>
      </c>
      <c r="T113" s="8" t="str">
        <f>IF(基本データ入力!F115="","",TRIM(基本データ入力!H115)&amp;" "&amp;TRIM(基本データ入力!I115))</f>
        <v/>
      </c>
      <c r="U113" s="8" t="str">
        <f>IF(基本データ入力!G115="","",TRIM(基本データ入力!J115)&amp;" "&amp;TRIM(基本データ入力!K115)&amp;"("&amp;RIGHTB(基本データ入力!N115,2)&amp;")")</f>
        <v/>
      </c>
      <c r="Z113" t="str">
        <f t="shared" si="3"/>
        <v/>
      </c>
    </row>
    <row r="114" spans="1:26" ht="14.25" x14ac:dyDescent="0.15">
      <c r="A114">
        <f>COUNTIF($D$2:D114,"1")</f>
        <v>0</v>
      </c>
      <c r="B114">
        <f>COUNTIF($D$2:D114,"2")</f>
        <v>0</v>
      </c>
      <c r="C114" t="str">
        <f t="shared" si="4"/>
        <v/>
      </c>
      <c r="D114" s="8" t="str">
        <f>IF(基本データ入力!L116="","",基本データ入力!L116)</f>
        <v/>
      </c>
      <c r="E114" s="8" t="str">
        <f>IF(基本データ入力!E116="","",基本データ入力!E116)</f>
        <v/>
      </c>
      <c r="F114" s="8" t="str">
        <f>IF(基本データ入力!F116="","",基本データ入力!$C$4)</f>
        <v/>
      </c>
      <c r="G114" s="8" t="str">
        <f>IF(基本データ入力!F116="","",TRIM(基本データ入力!F116)&amp;"  "&amp;TRIM(基本データ入力!G116))</f>
        <v/>
      </c>
      <c r="H114" s="8" t="str">
        <f>IF(基本データ入力!F116="","",TRIM(基本データ入力!$C$7))</f>
        <v/>
      </c>
      <c r="I114" s="8" t="str">
        <f>IF(基本データ入力!M116="","",基本データ入力!M116)</f>
        <v/>
      </c>
      <c r="J114" s="10" t="str">
        <f>IF(一覧表!E135="","",一覧表!E135)</f>
        <v/>
      </c>
      <c r="K114" s="9" t="str">
        <f>IF(一覧表!F135="","",一覧表!F135)</f>
        <v/>
      </c>
      <c r="L114" s="9" t="str">
        <f>IF(一覧表!G135="","",一覧表!G135)</f>
        <v/>
      </c>
      <c r="M114" s="11" t="str">
        <f>IF(一覧表!H135="","",一覧表!H135)</f>
        <v/>
      </c>
      <c r="N114" s="12" t="str">
        <f>IF(一覧表!I135="","",一覧表!I135)</f>
        <v/>
      </c>
      <c r="O114" s="13" t="str">
        <f>IF(一覧表!J135="","",一覧表!J135)</f>
        <v/>
      </c>
      <c r="P114" s="9" t="str">
        <f>IF(一覧表!K135="","",一覧表!K135)</f>
        <v/>
      </c>
      <c r="Q114" s="9" t="str">
        <f>IF(一覧表!L135="","",一覧表!L135)</f>
        <v/>
      </c>
      <c r="R114" s="9" t="str">
        <f>IF(一覧表!M135="","",一覧表!M135)</f>
        <v/>
      </c>
      <c r="S114" s="14" t="str">
        <f>IF(一覧表!N135="","",一覧表!N135)</f>
        <v/>
      </c>
      <c r="T114" s="8" t="str">
        <f>IF(基本データ入力!F116="","",TRIM(基本データ入力!H116)&amp;" "&amp;TRIM(基本データ入力!I116))</f>
        <v/>
      </c>
      <c r="U114" s="8" t="str">
        <f>IF(基本データ入力!G116="","",TRIM(基本データ入力!J116)&amp;" "&amp;TRIM(基本データ入力!K116)&amp;"("&amp;RIGHTB(基本データ入力!N116,2)&amp;")")</f>
        <v/>
      </c>
      <c r="Z114" t="str">
        <f t="shared" si="3"/>
        <v/>
      </c>
    </row>
    <row r="115" spans="1:26" ht="14.25" x14ac:dyDescent="0.15">
      <c r="A115">
        <f>COUNTIF($D$2:D115,"1")</f>
        <v>0</v>
      </c>
      <c r="B115">
        <f>COUNTIF($D$2:D115,"2")</f>
        <v>0</v>
      </c>
      <c r="C115" t="str">
        <f t="shared" si="4"/>
        <v/>
      </c>
      <c r="D115" s="8" t="str">
        <f>IF(基本データ入力!L117="","",基本データ入力!L117)</f>
        <v/>
      </c>
      <c r="E115" s="8" t="str">
        <f>IF(基本データ入力!E117="","",基本データ入力!E117)</f>
        <v/>
      </c>
      <c r="F115" s="8" t="str">
        <f>IF(基本データ入力!F117="","",基本データ入力!$C$4)</f>
        <v/>
      </c>
      <c r="G115" s="8" t="str">
        <f>IF(基本データ入力!F117="","",TRIM(基本データ入力!F117)&amp;"  "&amp;TRIM(基本データ入力!G117))</f>
        <v/>
      </c>
      <c r="H115" s="8" t="str">
        <f>IF(基本データ入力!F117="","",TRIM(基本データ入力!$C$7))</f>
        <v/>
      </c>
      <c r="I115" s="8" t="str">
        <f>IF(基本データ入力!M117="","",基本データ入力!M117)</f>
        <v/>
      </c>
      <c r="J115" s="10" t="str">
        <f>IF(一覧表!E136="","",一覧表!E136)</f>
        <v/>
      </c>
      <c r="K115" s="9" t="str">
        <f>IF(一覧表!F136="","",一覧表!F136)</f>
        <v/>
      </c>
      <c r="L115" s="9" t="str">
        <f>IF(一覧表!G136="","",一覧表!G136)</f>
        <v/>
      </c>
      <c r="M115" s="11" t="str">
        <f>IF(一覧表!H136="","",一覧表!H136)</f>
        <v/>
      </c>
      <c r="N115" s="12" t="str">
        <f>IF(一覧表!I136="","",一覧表!I136)</f>
        <v/>
      </c>
      <c r="O115" s="13" t="str">
        <f>IF(一覧表!J136="","",一覧表!J136)</f>
        <v/>
      </c>
      <c r="P115" s="9" t="str">
        <f>IF(一覧表!K136="","",一覧表!K136)</f>
        <v/>
      </c>
      <c r="Q115" s="9" t="str">
        <f>IF(一覧表!L136="","",一覧表!L136)</f>
        <v/>
      </c>
      <c r="R115" s="9" t="str">
        <f>IF(一覧表!M136="","",一覧表!M136)</f>
        <v/>
      </c>
      <c r="S115" s="14" t="str">
        <f>IF(一覧表!N136="","",一覧表!N136)</f>
        <v/>
      </c>
      <c r="T115" s="8" t="str">
        <f>IF(基本データ入力!F117="","",TRIM(基本データ入力!H117)&amp;" "&amp;TRIM(基本データ入力!I117))</f>
        <v/>
      </c>
      <c r="U115" s="8" t="str">
        <f>IF(基本データ入力!G117="","",TRIM(基本データ入力!J117)&amp;" "&amp;TRIM(基本データ入力!K117)&amp;"("&amp;RIGHTB(基本データ入力!N117,2)&amp;")")</f>
        <v/>
      </c>
      <c r="Z115" t="str">
        <f t="shared" si="3"/>
        <v/>
      </c>
    </row>
    <row r="116" spans="1:26" ht="14.25" x14ac:dyDescent="0.15">
      <c r="A116">
        <f>COUNTIF($D$2:D116,"1")</f>
        <v>0</v>
      </c>
      <c r="B116">
        <f>COUNTIF($D$2:D116,"2")</f>
        <v>0</v>
      </c>
      <c r="C116" t="str">
        <f t="shared" si="4"/>
        <v/>
      </c>
      <c r="D116" s="8" t="str">
        <f>IF(基本データ入力!L118="","",基本データ入力!L118)</f>
        <v/>
      </c>
      <c r="E116" s="8" t="str">
        <f>IF(基本データ入力!E118="","",基本データ入力!E118)</f>
        <v/>
      </c>
      <c r="F116" s="8" t="str">
        <f>IF(基本データ入力!F118="","",基本データ入力!$C$4)</f>
        <v/>
      </c>
      <c r="G116" s="8" t="str">
        <f>IF(基本データ入力!F118="","",TRIM(基本データ入力!F118)&amp;"  "&amp;TRIM(基本データ入力!G118))</f>
        <v/>
      </c>
      <c r="H116" s="8" t="str">
        <f>IF(基本データ入力!F118="","",TRIM(基本データ入力!$C$7))</f>
        <v/>
      </c>
      <c r="I116" s="8" t="str">
        <f>IF(基本データ入力!M118="","",基本データ入力!M118)</f>
        <v/>
      </c>
      <c r="J116" s="10" t="str">
        <f>IF(一覧表!E137="","",一覧表!E137)</f>
        <v/>
      </c>
      <c r="K116" s="9" t="str">
        <f>IF(一覧表!F137="","",一覧表!F137)</f>
        <v/>
      </c>
      <c r="L116" s="9" t="str">
        <f>IF(一覧表!G137="","",一覧表!G137)</f>
        <v/>
      </c>
      <c r="M116" s="11" t="str">
        <f>IF(一覧表!H137="","",一覧表!H137)</f>
        <v/>
      </c>
      <c r="N116" s="12" t="str">
        <f>IF(一覧表!I137="","",一覧表!I137)</f>
        <v/>
      </c>
      <c r="O116" s="13" t="str">
        <f>IF(一覧表!J137="","",一覧表!J137)</f>
        <v/>
      </c>
      <c r="P116" s="9" t="str">
        <f>IF(一覧表!K137="","",一覧表!K137)</f>
        <v/>
      </c>
      <c r="Q116" s="9" t="str">
        <f>IF(一覧表!L137="","",一覧表!L137)</f>
        <v/>
      </c>
      <c r="R116" s="9" t="str">
        <f>IF(一覧表!M137="","",一覧表!M137)</f>
        <v/>
      </c>
      <c r="S116" s="14" t="str">
        <f>IF(一覧表!N137="","",一覧表!N137)</f>
        <v/>
      </c>
      <c r="T116" s="8" t="str">
        <f>IF(基本データ入力!F118="","",TRIM(基本データ入力!H118)&amp;" "&amp;TRIM(基本データ入力!I118))</f>
        <v/>
      </c>
      <c r="U116" s="8" t="str">
        <f>IF(基本データ入力!G118="","",TRIM(基本データ入力!J118)&amp;" "&amp;TRIM(基本データ入力!K118)&amp;"("&amp;RIGHTB(基本データ入力!N118,2)&amp;")")</f>
        <v/>
      </c>
      <c r="Z116" t="str">
        <f t="shared" si="3"/>
        <v/>
      </c>
    </row>
    <row r="117" spans="1:26" ht="14.25" x14ac:dyDescent="0.15">
      <c r="A117">
        <f>COUNTIF($D$2:D117,"1")</f>
        <v>0</v>
      </c>
      <c r="B117">
        <f>COUNTIF($D$2:D117,"2")</f>
        <v>0</v>
      </c>
      <c r="C117" t="str">
        <f t="shared" si="4"/>
        <v/>
      </c>
      <c r="D117" s="8" t="str">
        <f>IF(基本データ入力!L119="","",基本データ入力!L119)</f>
        <v/>
      </c>
      <c r="E117" s="8" t="str">
        <f>IF(基本データ入力!E119="","",基本データ入力!E119)</f>
        <v/>
      </c>
      <c r="F117" s="8" t="str">
        <f>IF(基本データ入力!F119="","",基本データ入力!$C$4)</f>
        <v/>
      </c>
      <c r="G117" s="8" t="str">
        <f>IF(基本データ入力!F119="","",TRIM(基本データ入力!F119)&amp;"  "&amp;TRIM(基本データ入力!G119))</f>
        <v/>
      </c>
      <c r="H117" s="8" t="str">
        <f>IF(基本データ入力!F119="","",TRIM(基本データ入力!$C$7))</f>
        <v/>
      </c>
      <c r="I117" s="8" t="str">
        <f>IF(基本データ入力!M119="","",基本データ入力!M119)</f>
        <v/>
      </c>
      <c r="J117" s="10" t="str">
        <f>IF(一覧表!E138="","",一覧表!E138)</f>
        <v/>
      </c>
      <c r="K117" s="9" t="str">
        <f>IF(一覧表!F138="","",一覧表!F138)</f>
        <v/>
      </c>
      <c r="L117" s="9" t="str">
        <f>IF(一覧表!G138="","",一覧表!G138)</f>
        <v/>
      </c>
      <c r="M117" s="11" t="str">
        <f>IF(一覧表!H138="","",一覧表!H138)</f>
        <v/>
      </c>
      <c r="N117" s="12" t="str">
        <f>IF(一覧表!I138="","",一覧表!I138)</f>
        <v/>
      </c>
      <c r="O117" s="13" t="str">
        <f>IF(一覧表!J138="","",一覧表!J138)</f>
        <v/>
      </c>
      <c r="P117" s="9" t="str">
        <f>IF(一覧表!K138="","",一覧表!K138)</f>
        <v/>
      </c>
      <c r="Q117" s="9" t="str">
        <f>IF(一覧表!L138="","",一覧表!L138)</f>
        <v/>
      </c>
      <c r="R117" s="9" t="str">
        <f>IF(一覧表!M138="","",一覧表!M138)</f>
        <v/>
      </c>
      <c r="S117" s="14" t="str">
        <f>IF(一覧表!N138="","",一覧表!N138)</f>
        <v/>
      </c>
      <c r="T117" s="8" t="str">
        <f>IF(基本データ入力!F119="","",TRIM(基本データ入力!H119)&amp;" "&amp;TRIM(基本データ入力!I119))</f>
        <v/>
      </c>
      <c r="U117" s="8" t="str">
        <f>IF(基本データ入力!G119="","",TRIM(基本データ入力!J119)&amp;" "&amp;TRIM(基本データ入力!K119)&amp;"("&amp;RIGHTB(基本データ入力!N119,2)&amp;")")</f>
        <v/>
      </c>
      <c r="Z117" t="str">
        <f t="shared" si="3"/>
        <v/>
      </c>
    </row>
    <row r="118" spans="1:26" ht="14.25" x14ac:dyDescent="0.15">
      <c r="A118">
        <f>COUNTIF($D$2:D118,"1")</f>
        <v>0</v>
      </c>
      <c r="B118">
        <f>COUNTIF($D$2:D118,"2")</f>
        <v>0</v>
      </c>
      <c r="C118" t="str">
        <f t="shared" si="4"/>
        <v/>
      </c>
      <c r="D118" s="8" t="str">
        <f>IF(基本データ入力!L120="","",基本データ入力!L120)</f>
        <v/>
      </c>
      <c r="E118" s="8" t="str">
        <f>IF(基本データ入力!E120="","",基本データ入力!E120)</f>
        <v/>
      </c>
      <c r="F118" s="8" t="str">
        <f>IF(基本データ入力!F120="","",基本データ入力!$C$4)</f>
        <v/>
      </c>
      <c r="G118" s="8" t="str">
        <f>IF(基本データ入力!F120="","",TRIM(基本データ入力!F120)&amp;"  "&amp;TRIM(基本データ入力!G120))</f>
        <v/>
      </c>
      <c r="H118" s="8" t="str">
        <f>IF(基本データ入力!F120="","",TRIM(基本データ入力!$C$7))</f>
        <v/>
      </c>
      <c r="I118" s="8" t="str">
        <f>IF(基本データ入力!M120="","",基本データ入力!M120)</f>
        <v/>
      </c>
      <c r="J118" s="10" t="str">
        <f>IF(一覧表!E139="","",一覧表!E139)</f>
        <v/>
      </c>
      <c r="K118" s="9" t="str">
        <f>IF(一覧表!F139="","",一覧表!F139)</f>
        <v/>
      </c>
      <c r="L118" s="9" t="str">
        <f>IF(一覧表!G139="","",一覧表!G139)</f>
        <v/>
      </c>
      <c r="M118" s="11" t="str">
        <f>IF(一覧表!H139="","",一覧表!H139)</f>
        <v/>
      </c>
      <c r="N118" s="12" t="str">
        <f>IF(一覧表!I139="","",一覧表!I139)</f>
        <v/>
      </c>
      <c r="O118" s="13" t="str">
        <f>IF(一覧表!J139="","",一覧表!J139)</f>
        <v/>
      </c>
      <c r="P118" s="9" t="str">
        <f>IF(一覧表!K139="","",一覧表!K139)</f>
        <v/>
      </c>
      <c r="Q118" s="9" t="str">
        <f>IF(一覧表!L139="","",一覧表!L139)</f>
        <v/>
      </c>
      <c r="R118" s="9" t="str">
        <f>IF(一覧表!M139="","",一覧表!M139)</f>
        <v/>
      </c>
      <c r="S118" s="14" t="str">
        <f>IF(一覧表!N139="","",一覧表!N139)</f>
        <v/>
      </c>
      <c r="T118" s="8" t="str">
        <f>IF(基本データ入力!F120="","",TRIM(基本データ入力!H120)&amp;" "&amp;TRIM(基本データ入力!I120))</f>
        <v/>
      </c>
      <c r="U118" s="8" t="str">
        <f>IF(基本データ入力!G120="","",TRIM(基本データ入力!J120)&amp;" "&amp;TRIM(基本データ入力!K120)&amp;"("&amp;RIGHTB(基本データ入力!N120,2)&amp;")")</f>
        <v/>
      </c>
      <c r="Z118" t="str">
        <f t="shared" si="3"/>
        <v/>
      </c>
    </row>
    <row r="119" spans="1:26" ht="14.25" x14ac:dyDescent="0.15">
      <c r="A119">
        <f>COUNTIF($D$2:D119,"1")</f>
        <v>0</v>
      </c>
      <c r="B119">
        <f>COUNTIF($D$2:D119,"2")</f>
        <v>0</v>
      </c>
      <c r="C119" t="str">
        <f t="shared" si="4"/>
        <v/>
      </c>
      <c r="D119" s="8" t="str">
        <f>IF(基本データ入力!L121="","",基本データ入力!L121)</f>
        <v/>
      </c>
      <c r="E119" s="8" t="str">
        <f>IF(基本データ入力!E121="","",基本データ入力!E121)</f>
        <v/>
      </c>
      <c r="F119" s="8" t="str">
        <f>IF(基本データ入力!F121="","",基本データ入力!$C$4)</f>
        <v/>
      </c>
      <c r="G119" s="8" t="str">
        <f>IF(基本データ入力!F121="","",TRIM(基本データ入力!F121)&amp;"  "&amp;TRIM(基本データ入力!G121))</f>
        <v/>
      </c>
      <c r="H119" s="8" t="str">
        <f>IF(基本データ入力!F121="","",TRIM(基本データ入力!$C$7))</f>
        <v/>
      </c>
      <c r="I119" s="8" t="str">
        <f>IF(基本データ入力!M121="","",基本データ入力!M121)</f>
        <v/>
      </c>
      <c r="J119" s="10" t="str">
        <f>IF(一覧表!E140="","",一覧表!E140)</f>
        <v/>
      </c>
      <c r="K119" s="9" t="str">
        <f>IF(一覧表!F140="","",一覧表!F140)</f>
        <v/>
      </c>
      <c r="L119" s="9" t="str">
        <f>IF(一覧表!G140="","",一覧表!G140)</f>
        <v/>
      </c>
      <c r="M119" s="11" t="str">
        <f>IF(一覧表!H140="","",一覧表!H140)</f>
        <v/>
      </c>
      <c r="N119" s="12" t="str">
        <f>IF(一覧表!I140="","",一覧表!I140)</f>
        <v/>
      </c>
      <c r="O119" s="13" t="str">
        <f>IF(一覧表!J140="","",一覧表!J140)</f>
        <v/>
      </c>
      <c r="P119" s="9" t="str">
        <f>IF(一覧表!K140="","",一覧表!K140)</f>
        <v/>
      </c>
      <c r="Q119" s="9" t="str">
        <f>IF(一覧表!L140="","",一覧表!L140)</f>
        <v/>
      </c>
      <c r="R119" s="9" t="str">
        <f>IF(一覧表!M140="","",一覧表!M140)</f>
        <v/>
      </c>
      <c r="S119" s="14" t="str">
        <f>IF(一覧表!N140="","",一覧表!N140)</f>
        <v/>
      </c>
      <c r="T119" s="8" t="str">
        <f>IF(基本データ入力!F121="","",TRIM(基本データ入力!H121)&amp;" "&amp;TRIM(基本データ入力!I121))</f>
        <v/>
      </c>
      <c r="U119" s="8" t="str">
        <f>IF(基本データ入力!G121="","",TRIM(基本データ入力!J121)&amp;" "&amp;TRIM(基本データ入力!K121)&amp;"("&amp;RIGHTB(基本データ入力!N121,2)&amp;")")</f>
        <v/>
      </c>
      <c r="Z119" t="str">
        <f t="shared" si="3"/>
        <v/>
      </c>
    </row>
    <row r="120" spans="1:26" ht="14.25" x14ac:dyDescent="0.15">
      <c r="A120">
        <f>COUNTIF($D$2:D120,"1")</f>
        <v>0</v>
      </c>
      <c r="B120">
        <f>COUNTIF($D$2:D120,"2")</f>
        <v>0</v>
      </c>
      <c r="C120" t="str">
        <f t="shared" si="4"/>
        <v/>
      </c>
      <c r="D120" s="8" t="str">
        <f>IF(基本データ入力!L122="","",基本データ入力!L122)</f>
        <v/>
      </c>
      <c r="E120" s="8" t="str">
        <f>IF(基本データ入力!E122="","",基本データ入力!E122)</f>
        <v/>
      </c>
      <c r="F120" s="8" t="str">
        <f>IF(基本データ入力!F122="","",基本データ入力!$C$4)</f>
        <v/>
      </c>
      <c r="G120" s="8" t="str">
        <f>IF(基本データ入力!F122="","",TRIM(基本データ入力!F122)&amp;"  "&amp;TRIM(基本データ入力!G122))</f>
        <v/>
      </c>
      <c r="H120" s="8" t="str">
        <f>IF(基本データ入力!F122="","",TRIM(基本データ入力!$C$7))</f>
        <v/>
      </c>
      <c r="I120" s="8" t="str">
        <f>IF(基本データ入力!M122="","",基本データ入力!M122)</f>
        <v/>
      </c>
      <c r="J120" s="10" t="str">
        <f>IF(一覧表!E141="","",一覧表!E141)</f>
        <v/>
      </c>
      <c r="K120" s="9" t="str">
        <f>IF(一覧表!F141="","",一覧表!F141)</f>
        <v/>
      </c>
      <c r="L120" s="9" t="str">
        <f>IF(一覧表!G141="","",一覧表!G141)</f>
        <v/>
      </c>
      <c r="M120" s="11" t="str">
        <f>IF(一覧表!H141="","",一覧表!H141)</f>
        <v/>
      </c>
      <c r="N120" s="12" t="str">
        <f>IF(一覧表!I141="","",一覧表!I141)</f>
        <v/>
      </c>
      <c r="O120" s="13" t="str">
        <f>IF(一覧表!J141="","",一覧表!J141)</f>
        <v/>
      </c>
      <c r="P120" s="9" t="str">
        <f>IF(一覧表!K141="","",一覧表!K141)</f>
        <v/>
      </c>
      <c r="Q120" s="9" t="str">
        <f>IF(一覧表!L141="","",一覧表!L141)</f>
        <v/>
      </c>
      <c r="R120" s="9" t="str">
        <f>IF(一覧表!M141="","",一覧表!M141)</f>
        <v/>
      </c>
      <c r="S120" s="14" t="str">
        <f>IF(一覧表!N141="","",一覧表!N141)</f>
        <v/>
      </c>
      <c r="T120" s="8" t="str">
        <f>IF(基本データ入力!F122="","",TRIM(基本データ入力!H122)&amp;" "&amp;TRIM(基本データ入力!I122))</f>
        <v/>
      </c>
      <c r="U120" s="8" t="str">
        <f>IF(基本データ入力!G122="","",TRIM(基本データ入力!J122)&amp;" "&amp;TRIM(基本データ入力!K122)&amp;"("&amp;RIGHTB(基本データ入力!N122,2)&amp;")")</f>
        <v/>
      </c>
      <c r="Z120" t="str">
        <f t="shared" si="3"/>
        <v/>
      </c>
    </row>
    <row r="121" spans="1:26" ht="14.25" x14ac:dyDescent="0.15">
      <c r="A121">
        <f>COUNTIF($D$2:D121,"1")</f>
        <v>0</v>
      </c>
      <c r="B121">
        <f>COUNTIF($D$2:D121,"2")</f>
        <v>0</v>
      </c>
      <c r="C121" t="str">
        <f t="shared" si="4"/>
        <v/>
      </c>
      <c r="D121" s="8" t="str">
        <f>IF(基本データ入力!L123="","",基本データ入力!L123)</f>
        <v/>
      </c>
      <c r="E121" s="8" t="str">
        <f>IF(基本データ入力!E123="","",基本データ入力!E123)</f>
        <v/>
      </c>
      <c r="F121" s="8" t="str">
        <f>IF(基本データ入力!F123="","",基本データ入力!$C$4)</f>
        <v/>
      </c>
      <c r="G121" s="8" t="str">
        <f>IF(基本データ入力!F123="","",TRIM(基本データ入力!F123)&amp;"  "&amp;TRIM(基本データ入力!G123))</f>
        <v/>
      </c>
      <c r="H121" s="8" t="str">
        <f>IF(基本データ入力!F123="","",TRIM(基本データ入力!$C$7))</f>
        <v/>
      </c>
      <c r="I121" s="8" t="str">
        <f>IF(基本データ入力!M123="","",基本データ入力!M123)</f>
        <v/>
      </c>
      <c r="J121" s="10" t="str">
        <f>IF(一覧表!E142="","",一覧表!E142)</f>
        <v/>
      </c>
      <c r="K121" s="9" t="str">
        <f>IF(一覧表!F142="","",一覧表!F142)</f>
        <v/>
      </c>
      <c r="L121" s="9" t="str">
        <f>IF(一覧表!G142="","",一覧表!G142)</f>
        <v/>
      </c>
      <c r="M121" s="11" t="str">
        <f>IF(一覧表!H142="","",一覧表!H142)</f>
        <v/>
      </c>
      <c r="N121" s="12" t="str">
        <f>IF(一覧表!I142="","",一覧表!I142)</f>
        <v/>
      </c>
      <c r="O121" s="13" t="str">
        <f>IF(一覧表!J142="","",一覧表!J142)</f>
        <v/>
      </c>
      <c r="P121" s="9" t="str">
        <f>IF(一覧表!K142="","",一覧表!K142)</f>
        <v/>
      </c>
      <c r="Q121" s="9" t="str">
        <f>IF(一覧表!L142="","",一覧表!L142)</f>
        <v/>
      </c>
      <c r="R121" s="9" t="str">
        <f>IF(一覧表!M142="","",一覧表!M142)</f>
        <v/>
      </c>
      <c r="S121" s="14" t="str">
        <f>IF(一覧表!N142="","",一覧表!N142)</f>
        <v/>
      </c>
      <c r="T121" s="8" t="str">
        <f>IF(基本データ入力!F123="","",TRIM(基本データ入力!H123)&amp;" "&amp;TRIM(基本データ入力!I123))</f>
        <v/>
      </c>
      <c r="U121" s="8" t="str">
        <f>IF(基本データ入力!G123="","",TRIM(基本データ入力!J123)&amp;" "&amp;TRIM(基本データ入力!K123)&amp;"("&amp;RIGHTB(基本データ入力!N123,2)&amp;")")</f>
        <v/>
      </c>
      <c r="Z121" t="str">
        <f t="shared" si="3"/>
        <v/>
      </c>
    </row>
    <row r="122" spans="1:26" ht="14.25" x14ac:dyDescent="0.15">
      <c r="A122">
        <f>COUNTIF($D$2:D122,"1")</f>
        <v>0</v>
      </c>
      <c r="B122">
        <f>COUNTIF($D$2:D122,"2")</f>
        <v>0</v>
      </c>
      <c r="C122" t="str">
        <f t="shared" si="4"/>
        <v/>
      </c>
      <c r="D122" s="8" t="str">
        <f>IF(基本データ入力!L124="","",基本データ入力!L124)</f>
        <v/>
      </c>
      <c r="E122" s="8" t="str">
        <f>IF(基本データ入力!E124="","",基本データ入力!E124)</f>
        <v/>
      </c>
      <c r="F122" s="8" t="str">
        <f>IF(基本データ入力!F124="","",基本データ入力!$C$4)</f>
        <v/>
      </c>
      <c r="G122" s="8" t="str">
        <f>IF(基本データ入力!F124="","",TRIM(基本データ入力!F124)&amp;"  "&amp;TRIM(基本データ入力!G124))</f>
        <v/>
      </c>
      <c r="H122" s="8" t="str">
        <f>IF(基本データ入力!F124="","",TRIM(基本データ入力!$C$7))</f>
        <v/>
      </c>
      <c r="I122" s="8" t="str">
        <f>IF(基本データ入力!M124="","",基本データ入力!M124)</f>
        <v/>
      </c>
      <c r="J122" s="10" t="str">
        <f>IF(一覧表!E143="","",一覧表!E143)</f>
        <v/>
      </c>
      <c r="K122" s="9" t="str">
        <f>IF(一覧表!F143="","",一覧表!F143)</f>
        <v/>
      </c>
      <c r="L122" s="9" t="str">
        <f>IF(一覧表!G143="","",一覧表!G143)</f>
        <v/>
      </c>
      <c r="M122" s="11" t="str">
        <f>IF(一覧表!H143="","",一覧表!H143)</f>
        <v/>
      </c>
      <c r="N122" s="12" t="str">
        <f>IF(一覧表!I143="","",一覧表!I143)</f>
        <v/>
      </c>
      <c r="O122" s="13" t="str">
        <f>IF(一覧表!J143="","",一覧表!J143)</f>
        <v/>
      </c>
      <c r="P122" s="9" t="str">
        <f>IF(一覧表!K143="","",一覧表!K143)</f>
        <v/>
      </c>
      <c r="Q122" s="9" t="str">
        <f>IF(一覧表!L143="","",一覧表!L143)</f>
        <v/>
      </c>
      <c r="R122" s="9" t="str">
        <f>IF(一覧表!M143="","",一覧表!M143)</f>
        <v/>
      </c>
      <c r="S122" s="14" t="str">
        <f>IF(一覧表!N143="","",一覧表!N143)</f>
        <v/>
      </c>
      <c r="T122" s="8" t="str">
        <f>IF(基本データ入力!F124="","",TRIM(基本データ入力!H124)&amp;" "&amp;TRIM(基本データ入力!I124))</f>
        <v/>
      </c>
      <c r="U122" s="8" t="str">
        <f>IF(基本データ入力!G124="","",TRIM(基本データ入力!J124)&amp;" "&amp;TRIM(基本データ入力!K124)&amp;"("&amp;RIGHTB(基本データ入力!N124,2)&amp;")")</f>
        <v/>
      </c>
      <c r="Z122" t="str">
        <f t="shared" si="3"/>
        <v/>
      </c>
    </row>
    <row r="123" spans="1:26" ht="14.25" x14ac:dyDescent="0.15">
      <c r="A123">
        <f>COUNTIF($D$2:D123,"1")</f>
        <v>0</v>
      </c>
      <c r="B123">
        <f>COUNTIF($D$2:D123,"2")</f>
        <v>0</v>
      </c>
      <c r="C123" t="str">
        <f t="shared" si="4"/>
        <v/>
      </c>
      <c r="D123" s="8" t="str">
        <f>IF(基本データ入力!L125="","",基本データ入力!L125)</f>
        <v/>
      </c>
      <c r="E123" s="8" t="str">
        <f>IF(基本データ入力!E125="","",基本データ入力!E125)</f>
        <v/>
      </c>
      <c r="F123" s="8" t="str">
        <f>IF(基本データ入力!F125="","",基本データ入力!$C$4)</f>
        <v/>
      </c>
      <c r="G123" s="8" t="str">
        <f>IF(基本データ入力!F125="","",TRIM(基本データ入力!F125)&amp;"  "&amp;TRIM(基本データ入力!G125))</f>
        <v/>
      </c>
      <c r="H123" s="8" t="str">
        <f>IF(基本データ入力!F125="","",TRIM(基本データ入力!$C$7))</f>
        <v/>
      </c>
      <c r="I123" s="8" t="str">
        <f>IF(基本データ入力!M125="","",基本データ入力!M125)</f>
        <v/>
      </c>
      <c r="J123" s="10" t="str">
        <f>IF(一覧表!E144="","",一覧表!E144)</f>
        <v/>
      </c>
      <c r="K123" s="9" t="str">
        <f>IF(一覧表!F144="","",一覧表!F144)</f>
        <v/>
      </c>
      <c r="L123" s="9" t="str">
        <f>IF(一覧表!G144="","",一覧表!G144)</f>
        <v/>
      </c>
      <c r="M123" s="11" t="str">
        <f>IF(一覧表!H144="","",一覧表!H144)</f>
        <v/>
      </c>
      <c r="N123" s="12" t="str">
        <f>IF(一覧表!I144="","",一覧表!I144)</f>
        <v/>
      </c>
      <c r="O123" s="13" t="str">
        <f>IF(一覧表!J144="","",一覧表!J144)</f>
        <v/>
      </c>
      <c r="P123" s="9" t="str">
        <f>IF(一覧表!K144="","",一覧表!K144)</f>
        <v/>
      </c>
      <c r="Q123" s="9" t="str">
        <f>IF(一覧表!L144="","",一覧表!L144)</f>
        <v/>
      </c>
      <c r="R123" s="9" t="str">
        <f>IF(一覧表!M144="","",一覧表!M144)</f>
        <v/>
      </c>
      <c r="S123" s="14" t="str">
        <f>IF(一覧表!N144="","",一覧表!N144)</f>
        <v/>
      </c>
      <c r="T123" s="8" t="str">
        <f>IF(基本データ入力!F125="","",TRIM(基本データ入力!H125)&amp;" "&amp;TRIM(基本データ入力!I125))</f>
        <v/>
      </c>
      <c r="U123" s="8" t="str">
        <f>IF(基本データ入力!G125="","",TRIM(基本データ入力!J125)&amp;" "&amp;TRIM(基本データ入力!K125)&amp;"("&amp;RIGHTB(基本データ入力!N125,2)&amp;")")</f>
        <v/>
      </c>
      <c r="Z123" t="str">
        <f t="shared" si="3"/>
        <v/>
      </c>
    </row>
    <row r="124" spans="1:26" ht="14.25" x14ac:dyDescent="0.15">
      <c r="A124">
        <f>COUNTIF($D$2:D124,"1")</f>
        <v>0</v>
      </c>
      <c r="B124">
        <f>COUNTIF($D$2:D124,"2")</f>
        <v>0</v>
      </c>
      <c r="C124" t="str">
        <f t="shared" si="4"/>
        <v/>
      </c>
      <c r="D124" s="8" t="str">
        <f>IF(基本データ入力!L126="","",基本データ入力!L126)</f>
        <v/>
      </c>
      <c r="E124" s="8" t="str">
        <f>IF(基本データ入力!E126="","",基本データ入力!E126)</f>
        <v/>
      </c>
      <c r="F124" s="8" t="str">
        <f>IF(基本データ入力!F126="","",基本データ入力!$C$4)</f>
        <v/>
      </c>
      <c r="G124" s="8" t="str">
        <f>IF(基本データ入力!F126="","",TRIM(基本データ入力!F126)&amp;"  "&amp;TRIM(基本データ入力!G126))</f>
        <v/>
      </c>
      <c r="H124" s="8" t="str">
        <f>IF(基本データ入力!F126="","",TRIM(基本データ入力!$C$7))</f>
        <v/>
      </c>
      <c r="I124" s="8" t="str">
        <f>IF(基本データ入力!M126="","",基本データ入力!M126)</f>
        <v/>
      </c>
      <c r="J124" s="10" t="str">
        <f>IF(一覧表!E145="","",一覧表!E145)</f>
        <v/>
      </c>
      <c r="K124" s="9" t="str">
        <f>IF(一覧表!F145="","",一覧表!F145)</f>
        <v/>
      </c>
      <c r="L124" s="9" t="str">
        <f>IF(一覧表!G145="","",一覧表!G145)</f>
        <v/>
      </c>
      <c r="M124" s="11" t="str">
        <f>IF(一覧表!H145="","",一覧表!H145)</f>
        <v/>
      </c>
      <c r="N124" s="12" t="str">
        <f>IF(一覧表!I145="","",一覧表!I145)</f>
        <v/>
      </c>
      <c r="O124" s="13" t="str">
        <f>IF(一覧表!J145="","",一覧表!J145)</f>
        <v/>
      </c>
      <c r="P124" s="9" t="str">
        <f>IF(一覧表!K145="","",一覧表!K145)</f>
        <v/>
      </c>
      <c r="Q124" s="9" t="str">
        <f>IF(一覧表!L145="","",一覧表!L145)</f>
        <v/>
      </c>
      <c r="R124" s="9" t="str">
        <f>IF(一覧表!M145="","",一覧表!M145)</f>
        <v/>
      </c>
      <c r="S124" s="14" t="str">
        <f>IF(一覧表!N145="","",一覧表!N145)</f>
        <v/>
      </c>
      <c r="T124" s="8" t="str">
        <f>IF(基本データ入力!F126="","",TRIM(基本データ入力!H126)&amp;" "&amp;TRIM(基本データ入力!I126))</f>
        <v/>
      </c>
      <c r="U124" s="8" t="str">
        <f>IF(基本データ入力!G126="","",TRIM(基本データ入力!J126)&amp;" "&amp;TRIM(基本データ入力!K126)&amp;"("&amp;RIGHTB(基本データ入力!N126,2)&amp;")")</f>
        <v/>
      </c>
      <c r="Z124" t="str">
        <f t="shared" si="3"/>
        <v/>
      </c>
    </row>
    <row r="125" spans="1:26" ht="14.25" x14ac:dyDescent="0.15">
      <c r="A125">
        <f>COUNTIF($D$2:D125,"1")</f>
        <v>0</v>
      </c>
      <c r="B125">
        <f>COUNTIF($D$2:D125,"2")</f>
        <v>0</v>
      </c>
      <c r="C125" t="str">
        <f t="shared" si="4"/>
        <v/>
      </c>
      <c r="D125" s="8" t="str">
        <f>IF(基本データ入力!L127="","",基本データ入力!L127)</f>
        <v/>
      </c>
      <c r="E125" s="8" t="str">
        <f>IF(基本データ入力!E127="","",基本データ入力!E127)</f>
        <v/>
      </c>
      <c r="F125" s="8" t="str">
        <f>IF(基本データ入力!F127="","",基本データ入力!$C$4)</f>
        <v/>
      </c>
      <c r="G125" s="8" t="str">
        <f>IF(基本データ入力!F127="","",TRIM(基本データ入力!F127)&amp;"  "&amp;TRIM(基本データ入力!G127))</f>
        <v/>
      </c>
      <c r="H125" s="8" t="str">
        <f>IF(基本データ入力!F127="","",TRIM(基本データ入力!$C$7))</f>
        <v/>
      </c>
      <c r="I125" s="8" t="str">
        <f>IF(基本データ入力!M127="","",基本データ入力!M127)</f>
        <v/>
      </c>
      <c r="J125" s="10" t="str">
        <f>IF(一覧表!E146="","",一覧表!E146)</f>
        <v/>
      </c>
      <c r="K125" s="9" t="str">
        <f>IF(一覧表!F146="","",一覧表!F146)</f>
        <v/>
      </c>
      <c r="L125" s="9" t="str">
        <f>IF(一覧表!G146="","",一覧表!G146)</f>
        <v/>
      </c>
      <c r="M125" s="11" t="str">
        <f>IF(一覧表!H146="","",一覧表!H146)</f>
        <v/>
      </c>
      <c r="N125" s="12" t="str">
        <f>IF(一覧表!I146="","",一覧表!I146)</f>
        <v/>
      </c>
      <c r="O125" s="13" t="str">
        <f>IF(一覧表!J146="","",一覧表!J146)</f>
        <v/>
      </c>
      <c r="P125" s="9" t="str">
        <f>IF(一覧表!K146="","",一覧表!K146)</f>
        <v/>
      </c>
      <c r="Q125" s="9" t="str">
        <f>IF(一覧表!L146="","",一覧表!L146)</f>
        <v/>
      </c>
      <c r="R125" s="9" t="str">
        <f>IF(一覧表!M146="","",一覧表!M146)</f>
        <v/>
      </c>
      <c r="S125" s="14" t="str">
        <f>IF(一覧表!N146="","",一覧表!N146)</f>
        <v/>
      </c>
      <c r="T125" s="8" t="str">
        <f>IF(基本データ入力!F127="","",TRIM(基本データ入力!H127)&amp;" "&amp;TRIM(基本データ入力!I127))</f>
        <v/>
      </c>
      <c r="U125" s="8" t="str">
        <f>IF(基本データ入力!G127="","",TRIM(基本データ入力!J127)&amp;" "&amp;TRIM(基本データ入力!K127)&amp;"("&amp;RIGHTB(基本データ入力!N127,2)&amp;")")</f>
        <v/>
      </c>
      <c r="Z125" t="str">
        <f t="shared" si="3"/>
        <v/>
      </c>
    </row>
    <row r="126" spans="1:26" ht="14.25" x14ac:dyDescent="0.15">
      <c r="A126">
        <f>COUNTIF($D$2:D126,"1")</f>
        <v>0</v>
      </c>
      <c r="B126">
        <f>COUNTIF($D$2:D126,"2")</f>
        <v>0</v>
      </c>
      <c r="C126" t="str">
        <f t="shared" si="4"/>
        <v/>
      </c>
      <c r="D126" s="8" t="str">
        <f>IF(基本データ入力!L128="","",基本データ入力!L128)</f>
        <v/>
      </c>
      <c r="E126" s="8" t="str">
        <f>IF(基本データ入力!E128="","",基本データ入力!E128)</f>
        <v/>
      </c>
      <c r="F126" s="8" t="str">
        <f>IF(基本データ入力!F128="","",基本データ入力!$C$4)</f>
        <v/>
      </c>
      <c r="G126" s="8" t="str">
        <f>IF(基本データ入力!F128="","",TRIM(基本データ入力!F128)&amp;"  "&amp;TRIM(基本データ入力!G128))</f>
        <v/>
      </c>
      <c r="H126" s="8" t="str">
        <f>IF(基本データ入力!F128="","",TRIM(基本データ入力!$C$7))</f>
        <v/>
      </c>
      <c r="I126" s="8" t="str">
        <f>IF(基本データ入力!M128="","",基本データ入力!M128)</f>
        <v/>
      </c>
      <c r="J126" s="10" t="str">
        <f>IF(一覧表!E147="","",一覧表!E147)</f>
        <v/>
      </c>
      <c r="K126" s="9" t="str">
        <f>IF(一覧表!F147="","",一覧表!F147)</f>
        <v/>
      </c>
      <c r="L126" s="9" t="str">
        <f>IF(一覧表!G147="","",一覧表!G147)</f>
        <v/>
      </c>
      <c r="M126" s="11" t="str">
        <f>IF(一覧表!H147="","",一覧表!H147)</f>
        <v/>
      </c>
      <c r="N126" s="12" t="str">
        <f>IF(一覧表!I147="","",一覧表!I147)</f>
        <v/>
      </c>
      <c r="O126" s="13" t="str">
        <f>IF(一覧表!J147="","",一覧表!J147)</f>
        <v/>
      </c>
      <c r="P126" s="9" t="str">
        <f>IF(一覧表!K147="","",一覧表!K147)</f>
        <v/>
      </c>
      <c r="Q126" s="9" t="str">
        <f>IF(一覧表!L147="","",一覧表!L147)</f>
        <v/>
      </c>
      <c r="R126" s="9" t="str">
        <f>IF(一覧表!M147="","",一覧表!M147)</f>
        <v/>
      </c>
      <c r="S126" s="14" t="str">
        <f>IF(一覧表!N147="","",一覧表!N147)</f>
        <v/>
      </c>
      <c r="T126" s="8" t="str">
        <f>IF(基本データ入力!F128="","",TRIM(基本データ入力!H128)&amp;" "&amp;TRIM(基本データ入力!I128))</f>
        <v/>
      </c>
      <c r="U126" s="8" t="str">
        <f>IF(基本データ入力!G128="","",TRIM(基本データ入力!J128)&amp;" "&amp;TRIM(基本データ入力!K128)&amp;"("&amp;RIGHTB(基本データ入力!N128,2)&amp;")")</f>
        <v/>
      </c>
      <c r="Z126" t="str">
        <f t="shared" si="3"/>
        <v/>
      </c>
    </row>
    <row r="127" spans="1:26" ht="14.25" x14ac:dyDescent="0.15">
      <c r="A127">
        <f>COUNTIF($D$2:D127,"1")</f>
        <v>0</v>
      </c>
      <c r="B127">
        <f>COUNTIF($D$2:D127,"2")</f>
        <v>0</v>
      </c>
      <c r="C127" t="str">
        <f t="shared" si="4"/>
        <v/>
      </c>
      <c r="D127" s="8" t="str">
        <f>IF(基本データ入力!L129="","",基本データ入力!L129)</f>
        <v/>
      </c>
      <c r="E127" s="8" t="str">
        <f>IF(基本データ入力!E129="","",基本データ入力!E129)</f>
        <v/>
      </c>
      <c r="F127" s="8" t="str">
        <f>IF(基本データ入力!F129="","",基本データ入力!$C$4)</f>
        <v/>
      </c>
      <c r="G127" s="8" t="str">
        <f>IF(基本データ入力!F129="","",TRIM(基本データ入力!F129)&amp;"  "&amp;TRIM(基本データ入力!G129))</f>
        <v/>
      </c>
      <c r="H127" s="8" t="str">
        <f>IF(基本データ入力!F129="","",TRIM(基本データ入力!$C$7))</f>
        <v/>
      </c>
      <c r="I127" s="8" t="str">
        <f>IF(基本データ入力!M129="","",基本データ入力!M129)</f>
        <v/>
      </c>
      <c r="J127" s="10" t="str">
        <f>IF(一覧表!E148="","",一覧表!E148)</f>
        <v/>
      </c>
      <c r="K127" s="9" t="str">
        <f>IF(一覧表!F148="","",一覧表!F148)</f>
        <v/>
      </c>
      <c r="L127" s="9" t="str">
        <f>IF(一覧表!G148="","",一覧表!G148)</f>
        <v/>
      </c>
      <c r="M127" s="11" t="str">
        <f>IF(一覧表!H148="","",一覧表!H148)</f>
        <v/>
      </c>
      <c r="N127" s="12" t="str">
        <f>IF(一覧表!I148="","",一覧表!I148)</f>
        <v/>
      </c>
      <c r="O127" s="13" t="str">
        <f>IF(一覧表!J148="","",一覧表!J148)</f>
        <v/>
      </c>
      <c r="P127" s="9" t="str">
        <f>IF(一覧表!K148="","",一覧表!K148)</f>
        <v/>
      </c>
      <c r="Q127" s="9" t="str">
        <f>IF(一覧表!L148="","",一覧表!L148)</f>
        <v/>
      </c>
      <c r="R127" s="9" t="str">
        <f>IF(一覧表!M148="","",一覧表!M148)</f>
        <v/>
      </c>
      <c r="S127" s="14" t="str">
        <f>IF(一覧表!N148="","",一覧表!N148)</f>
        <v/>
      </c>
      <c r="T127" s="8" t="str">
        <f>IF(基本データ入力!F129="","",TRIM(基本データ入力!H129)&amp;" "&amp;TRIM(基本データ入力!I129))</f>
        <v/>
      </c>
      <c r="U127" s="8" t="str">
        <f>IF(基本データ入力!G129="","",TRIM(基本データ入力!J129)&amp;" "&amp;TRIM(基本データ入力!K129)&amp;"("&amp;RIGHTB(基本データ入力!N129,2)&amp;")")</f>
        <v/>
      </c>
      <c r="Z127" t="str">
        <f t="shared" si="3"/>
        <v/>
      </c>
    </row>
    <row r="128" spans="1:26" ht="14.25" x14ac:dyDescent="0.15">
      <c r="A128">
        <f>COUNTIF($D$2:D128,"1")</f>
        <v>0</v>
      </c>
      <c r="B128">
        <f>COUNTIF($D$2:D128,"2")</f>
        <v>0</v>
      </c>
      <c r="C128" t="str">
        <f t="shared" si="4"/>
        <v/>
      </c>
      <c r="D128" s="8" t="str">
        <f>IF(基本データ入力!L130="","",基本データ入力!L130)</f>
        <v/>
      </c>
      <c r="E128" s="8" t="str">
        <f>IF(基本データ入力!E130="","",基本データ入力!E130)</f>
        <v/>
      </c>
      <c r="F128" s="8" t="str">
        <f>IF(基本データ入力!F130="","",基本データ入力!$C$4)</f>
        <v/>
      </c>
      <c r="G128" s="8" t="str">
        <f>IF(基本データ入力!F130="","",TRIM(基本データ入力!F130)&amp;"  "&amp;TRIM(基本データ入力!G130))</f>
        <v/>
      </c>
      <c r="H128" s="8" t="str">
        <f>IF(基本データ入力!F130="","",TRIM(基本データ入力!$C$7))</f>
        <v/>
      </c>
      <c r="I128" s="8" t="str">
        <f>IF(基本データ入力!M130="","",基本データ入力!M130)</f>
        <v/>
      </c>
      <c r="J128" s="10" t="str">
        <f>IF(一覧表!E149="","",一覧表!E149)</f>
        <v/>
      </c>
      <c r="K128" s="9" t="str">
        <f>IF(一覧表!F149="","",一覧表!F149)</f>
        <v/>
      </c>
      <c r="L128" s="9" t="str">
        <f>IF(一覧表!G149="","",一覧表!G149)</f>
        <v/>
      </c>
      <c r="M128" s="11" t="str">
        <f>IF(一覧表!H149="","",一覧表!H149)</f>
        <v/>
      </c>
      <c r="N128" s="12" t="str">
        <f>IF(一覧表!I149="","",一覧表!I149)</f>
        <v/>
      </c>
      <c r="O128" s="13" t="str">
        <f>IF(一覧表!J149="","",一覧表!J149)</f>
        <v/>
      </c>
      <c r="P128" s="9" t="str">
        <f>IF(一覧表!K149="","",一覧表!K149)</f>
        <v/>
      </c>
      <c r="Q128" s="9" t="str">
        <f>IF(一覧表!L149="","",一覧表!L149)</f>
        <v/>
      </c>
      <c r="R128" s="9" t="str">
        <f>IF(一覧表!M149="","",一覧表!M149)</f>
        <v/>
      </c>
      <c r="S128" s="14" t="str">
        <f>IF(一覧表!N149="","",一覧表!N149)</f>
        <v/>
      </c>
      <c r="T128" s="8" t="str">
        <f>IF(基本データ入力!F130="","",TRIM(基本データ入力!H130)&amp;" "&amp;TRIM(基本データ入力!I130))</f>
        <v/>
      </c>
      <c r="U128" s="8" t="str">
        <f>IF(基本データ入力!G130="","",TRIM(基本データ入力!J130)&amp;" "&amp;TRIM(基本データ入力!K130)&amp;"("&amp;RIGHTB(基本データ入力!N130,2)&amp;")")</f>
        <v/>
      </c>
      <c r="Z128" t="str">
        <f t="shared" si="3"/>
        <v/>
      </c>
    </row>
    <row r="129" spans="1:26" ht="14.25" x14ac:dyDescent="0.15">
      <c r="A129">
        <f>COUNTIF($D$2:D129,"1")</f>
        <v>0</v>
      </c>
      <c r="B129">
        <f>COUNTIF($D$2:D129,"2")</f>
        <v>0</v>
      </c>
      <c r="C129" t="str">
        <f t="shared" si="4"/>
        <v/>
      </c>
      <c r="D129" s="8" t="str">
        <f>IF(基本データ入力!L131="","",基本データ入力!L131)</f>
        <v/>
      </c>
      <c r="E129" s="8" t="str">
        <f>IF(基本データ入力!E131="","",基本データ入力!E131)</f>
        <v/>
      </c>
      <c r="F129" s="8" t="str">
        <f>IF(基本データ入力!F131="","",基本データ入力!$C$4)</f>
        <v/>
      </c>
      <c r="G129" s="8" t="str">
        <f>IF(基本データ入力!F131="","",TRIM(基本データ入力!F131)&amp;"  "&amp;TRIM(基本データ入力!G131))</f>
        <v/>
      </c>
      <c r="H129" s="8" t="str">
        <f>IF(基本データ入力!F131="","",TRIM(基本データ入力!$C$7))</f>
        <v/>
      </c>
      <c r="I129" s="8" t="str">
        <f>IF(基本データ入力!M131="","",基本データ入力!M131)</f>
        <v/>
      </c>
      <c r="J129" s="10" t="str">
        <f>IF(一覧表!E150="","",一覧表!E150)</f>
        <v/>
      </c>
      <c r="K129" s="9" t="str">
        <f>IF(一覧表!F150="","",一覧表!F150)</f>
        <v/>
      </c>
      <c r="L129" s="9" t="str">
        <f>IF(一覧表!G150="","",一覧表!G150)</f>
        <v/>
      </c>
      <c r="M129" s="11" t="str">
        <f>IF(一覧表!H150="","",一覧表!H150)</f>
        <v/>
      </c>
      <c r="N129" s="12" t="str">
        <f>IF(一覧表!I150="","",一覧表!I150)</f>
        <v/>
      </c>
      <c r="O129" s="13" t="str">
        <f>IF(一覧表!J150="","",一覧表!J150)</f>
        <v/>
      </c>
      <c r="P129" s="9" t="str">
        <f>IF(一覧表!K150="","",一覧表!K150)</f>
        <v/>
      </c>
      <c r="Q129" s="9" t="str">
        <f>IF(一覧表!L150="","",一覧表!L150)</f>
        <v/>
      </c>
      <c r="R129" s="9" t="str">
        <f>IF(一覧表!M150="","",一覧表!M150)</f>
        <v/>
      </c>
      <c r="S129" s="14" t="str">
        <f>IF(一覧表!N150="","",一覧表!N150)</f>
        <v/>
      </c>
      <c r="T129" s="8" t="str">
        <f>IF(基本データ入力!F131="","",TRIM(基本データ入力!H131)&amp;" "&amp;TRIM(基本データ入力!I131))</f>
        <v/>
      </c>
      <c r="U129" s="8" t="str">
        <f>IF(基本データ入力!G131="","",TRIM(基本データ入力!J131)&amp;" "&amp;TRIM(基本データ入力!K131)&amp;"("&amp;RIGHTB(基本データ入力!N131,2)&amp;")")</f>
        <v/>
      </c>
      <c r="Z129" t="str">
        <f t="shared" si="3"/>
        <v/>
      </c>
    </row>
    <row r="130" spans="1:26" ht="14.25" x14ac:dyDescent="0.15">
      <c r="A130">
        <f>COUNTIF($D$2:D130,"1")</f>
        <v>0</v>
      </c>
      <c r="B130">
        <f>COUNTIF($D$2:D130,"2")</f>
        <v>0</v>
      </c>
      <c r="C130" t="str">
        <f t="shared" si="4"/>
        <v/>
      </c>
      <c r="D130" s="8" t="str">
        <f>IF(基本データ入力!L132="","",基本データ入力!L132)</f>
        <v/>
      </c>
      <c r="E130" s="8" t="str">
        <f>IF(基本データ入力!E132="","",基本データ入力!E132)</f>
        <v/>
      </c>
      <c r="F130" s="8" t="str">
        <f>IF(基本データ入力!F132="","",基本データ入力!$C$4)</f>
        <v/>
      </c>
      <c r="G130" s="8" t="str">
        <f>IF(基本データ入力!F132="","",TRIM(基本データ入力!F132)&amp;"  "&amp;TRIM(基本データ入力!G132))</f>
        <v/>
      </c>
      <c r="H130" s="8" t="str">
        <f>IF(基本データ入力!F132="","",TRIM(基本データ入力!$C$7))</f>
        <v/>
      </c>
      <c r="I130" s="8" t="str">
        <f>IF(基本データ入力!M132="","",基本データ入力!M132)</f>
        <v/>
      </c>
      <c r="J130" s="10" t="str">
        <f>IF(一覧表!E151="","",一覧表!E151)</f>
        <v/>
      </c>
      <c r="K130" s="9" t="str">
        <f>IF(一覧表!F151="","",一覧表!F151)</f>
        <v/>
      </c>
      <c r="L130" s="9" t="str">
        <f>IF(一覧表!G151="","",一覧表!G151)</f>
        <v/>
      </c>
      <c r="M130" s="11" t="str">
        <f>IF(一覧表!H151="","",一覧表!H151)</f>
        <v/>
      </c>
      <c r="N130" s="12" t="str">
        <f>IF(一覧表!I151="","",一覧表!I151)</f>
        <v/>
      </c>
      <c r="O130" s="13" t="str">
        <f>IF(一覧表!J151="","",一覧表!J151)</f>
        <v/>
      </c>
      <c r="P130" s="9" t="str">
        <f>IF(一覧表!K151="","",一覧表!K151)</f>
        <v/>
      </c>
      <c r="Q130" s="9" t="str">
        <f>IF(一覧表!L151="","",一覧表!L151)</f>
        <v/>
      </c>
      <c r="R130" s="9" t="str">
        <f>IF(一覧表!M151="","",一覧表!M151)</f>
        <v/>
      </c>
      <c r="S130" s="14" t="str">
        <f>IF(一覧表!N151="","",一覧表!N151)</f>
        <v/>
      </c>
      <c r="T130" s="8" t="str">
        <f>IF(基本データ入力!F132="","",TRIM(基本データ入力!H132)&amp;" "&amp;TRIM(基本データ入力!I132))</f>
        <v/>
      </c>
      <c r="U130" s="8" t="str">
        <f>IF(基本データ入力!G132="","",TRIM(基本データ入力!J132)&amp;" "&amp;TRIM(基本データ入力!K132)&amp;"("&amp;RIGHTB(基本データ入力!N132,2)&amp;")")</f>
        <v/>
      </c>
      <c r="Z130" t="str">
        <f t="shared" ref="Z130:Z150" si="5">IF(N130="","",N130+D130*10000)</f>
        <v/>
      </c>
    </row>
    <row r="131" spans="1:26" ht="14.25" x14ac:dyDescent="0.15">
      <c r="A131">
        <f>COUNTIF($D$2:D131,"1")</f>
        <v>0</v>
      </c>
      <c r="B131">
        <f>COUNTIF($D$2:D131,"2")</f>
        <v>0</v>
      </c>
      <c r="C131" t="str">
        <f t="shared" ref="C131:C150" si="6">IF(D131="","",IF(D131=1,A131,B131))</f>
        <v/>
      </c>
      <c r="D131" s="8" t="str">
        <f>IF(基本データ入力!L133="","",基本データ入力!L133)</f>
        <v/>
      </c>
      <c r="E131" s="8" t="str">
        <f>IF(基本データ入力!E133="","",基本データ入力!E133)</f>
        <v/>
      </c>
      <c r="F131" s="8" t="str">
        <f>IF(基本データ入力!F133="","",基本データ入力!$C$4)</f>
        <v/>
      </c>
      <c r="G131" s="8" t="str">
        <f>IF(基本データ入力!F133="","",TRIM(基本データ入力!F133)&amp;"  "&amp;TRIM(基本データ入力!G133))</f>
        <v/>
      </c>
      <c r="H131" s="8" t="str">
        <f>IF(基本データ入力!F133="","",TRIM(基本データ入力!$C$7))</f>
        <v/>
      </c>
      <c r="I131" s="8" t="str">
        <f>IF(基本データ入力!M133="","",基本データ入力!M133)</f>
        <v/>
      </c>
      <c r="J131" s="10" t="str">
        <f>IF(一覧表!E152="","",一覧表!E152)</f>
        <v/>
      </c>
      <c r="K131" s="9" t="str">
        <f>IF(一覧表!F152="","",一覧表!F152)</f>
        <v/>
      </c>
      <c r="L131" s="9" t="str">
        <f>IF(一覧表!G152="","",一覧表!G152)</f>
        <v/>
      </c>
      <c r="M131" s="11" t="str">
        <f>IF(一覧表!H152="","",一覧表!H152)</f>
        <v/>
      </c>
      <c r="N131" s="12" t="str">
        <f>IF(一覧表!I152="","",一覧表!I152)</f>
        <v/>
      </c>
      <c r="O131" s="13" t="str">
        <f>IF(一覧表!J152="","",一覧表!J152)</f>
        <v/>
      </c>
      <c r="P131" s="9" t="str">
        <f>IF(一覧表!K152="","",一覧表!K152)</f>
        <v/>
      </c>
      <c r="Q131" s="9" t="str">
        <f>IF(一覧表!L152="","",一覧表!L152)</f>
        <v/>
      </c>
      <c r="R131" s="9" t="str">
        <f>IF(一覧表!M152="","",一覧表!M152)</f>
        <v/>
      </c>
      <c r="S131" s="14" t="str">
        <f>IF(一覧表!N152="","",一覧表!N152)</f>
        <v/>
      </c>
      <c r="T131" s="8" t="str">
        <f>IF(基本データ入力!F133="","",TRIM(基本データ入力!H133)&amp;" "&amp;TRIM(基本データ入力!I133))</f>
        <v/>
      </c>
      <c r="U131" s="8" t="str">
        <f>IF(基本データ入力!G133="","",TRIM(基本データ入力!J133)&amp;" "&amp;TRIM(基本データ入力!K133)&amp;"("&amp;RIGHTB(基本データ入力!N133,2)&amp;")")</f>
        <v/>
      </c>
      <c r="Z131" t="str">
        <f t="shared" si="5"/>
        <v/>
      </c>
    </row>
    <row r="132" spans="1:26" ht="14.25" x14ac:dyDescent="0.15">
      <c r="A132">
        <f>COUNTIF($D$2:D132,"1")</f>
        <v>0</v>
      </c>
      <c r="B132">
        <f>COUNTIF($D$2:D132,"2")</f>
        <v>0</v>
      </c>
      <c r="C132" t="str">
        <f t="shared" si="6"/>
        <v/>
      </c>
      <c r="D132" s="8" t="str">
        <f>IF(基本データ入力!L134="","",基本データ入力!L134)</f>
        <v/>
      </c>
      <c r="E132" s="8" t="str">
        <f>IF(基本データ入力!E134="","",基本データ入力!E134)</f>
        <v/>
      </c>
      <c r="F132" s="8" t="str">
        <f>IF(基本データ入力!F134="","",基本データ入力!$C$4)</f>
        <v/>
      </c>
      <c r="G132" s="8" t="str">
        <f>IF(基本データ入力!F134="","",TRIM(基本データ入力!F134)&amp;"  "&amp;TRIM(基本データ入力!G134))</f>
        <v/>
      </c>
      <c r="H132" s="8" t="str">
        <f>IF(基本データ入力!F134="","",TRIM(基本データ入力!$C$7))</f>
        <v/>
      </c>
      <c r="I132" s="8" t="str">
        <f>IF(基本データ入力!M134="","",基本データ入力!M134)</f>
        <v/>
      </c>
      <c r="J132" s="10" t="str">
        <f>IF(一覧表!E153="","",一覧表!E153)</f>
        <v/>
      </c>
      <c r="K132" s="9" t="str">
        <f>IF(一覧表!F153="","",一覧表!F153)</f>
        <v/>
      </c>
      <c r="L132" s="9" t="str">
        <f>IF(一覧表!G153="","",一覧表!G153)</f>
        <v/>
      </c>
      <c r="M132" s="11" t="str">
        <f>IF(一覧表!H153="","",一覧表!H153)</f>
        <v/>
      </c>
      <c r="N132" s="12" t="str">
        <f>IF(一覧表!I153="","",一覧表!I153)</f>
        <v/>
      </c>
      <c r="O132" s="13" t="str">
        <f>IF(一覧表!J153="","",一覧表!J153)</f>
        <v/>
      </c>
      <c r="P132" s="9" t="str">
        <f>IF(一覧表!K153="","",一覧表!K153)</f>
        <v/>
      </c>
      <c r="Q132" s="9" t="str">
        <f>IF(一覧表!L153="","",一覧表!L153)</f>
        <v/>
      </c>
      <c r="R132" s="9" t="str">
        <f>IF(一覧表!M153="","",一覧表!M153)</f>
        <v/>
      </c>
      <c r="S132" s="14" t="str">
        <f>IF(一覧表!N153="","",一覧表!N153)</f>
        <v/>
      </c>
      <c r="T132" s="8" t="str">
        <f>IF(基本データ入力!F134="","",TRIM(基本データ入力!H134)&amp;" "&amp;TRIM(基本データ入力!I134))</f>
        <v/>
      </c>
      <c r="U132" s="8" t="str">
        <f>IF(基本データ入力!G134="","",TRIM(基本データ入力!J134)&amp;" "&amp;TRIM(基本データ入力!K134)&amp;"("&amp;RIGHTB(基本データ入力!N134,2)&amp;")")</f>
        <v/>
      </c>
      <c r="Z132" t="str">
        <f t="shared" si="5"/>
        <v/>
      </c>
    </row>
    <row r="133" spans="1:26" ht="14.25" x14ac:dyDescent="0.15">
      <c r="A133">
        <f>COUNTIF($D$2:D133,"1")</f>
        <v>0</v>
      </c>
      <c r="B133">
        <f>COUNTIF($D$2:D133,"2")</f>
        <v>0</v>
      </c>
      <c r="C133" t="str">
        <f t="shared" si="6"/>
        <v/>
      </c>
      <c r="D133" s="8" t="str">
        <f>IF(基本データ入力!L135="","",基本データ入力!L135)</f>
        <v/>
      </c>
      <c r="E133" s="8" t="str">
        <f>IF(基本データ入力!E135="","",基本データ入力!E135)</f>
        <v/>
      </c>
      <c r="F133" s="8" t="str">
        <f>IF(基本データ入力!F135="","",基本データ入力!$C$4)</f>
        <v/>
      </c>
      <c r="G133" s="8" t="str">
        <f>IF(基本データ入力!F135="","",TRIM(基本データ入力!F135)&amp;"  "&amp;TRIM(基本データ入力!G135))</f>
        <v/>
      </c>
      <c r="H133" s="8" t="str">
        <f>IF(基本データ入力!F135="","",TRIM(基本データ入力!$C$7))</f>
        <v/>
      </c>
      <c r="I133" s="8" t="str">
        <f>IF(基本データ入力!M135="","",基本データ入力!M135)</f>
        <v/>
      </c>
      <c r="J133" s="10" t="str">
        <f>IF(一覧表!E154="","",一覧表!E154)</f>
        <v/>
      </c>
      <c r="K133" s="9" t="str">
        <f>IF(一覧表!F154="","",一覧表!F154)</f>
        <v/>
      </c>
      <c r="L133" s="9" t="str">
        <f>IF(一覧表!G154="","",一覧表!G154)</f>
        <v/>
      </c>
      <c r="M133" s="11" t="str">
        <f>IF(一覧表!H154="","",一覧表!H154)</f>
        <v/>
      </c>
      <c r="N133" s="12" t="str">
        <f>IF(一覧表!I154="","",一覧表!I154)</f>
        <v/>
      </c>
      <c r="O133" s="13" t="str">
        <f>IF(一覧表!J154="","",一覧表!J154)</f>
        <v/>
      </c>
      <c r="P133" s="9" t="str">
        <f>IF(一覧表!K154="","",一覧表!K154)</f>
        <v/>
      </c>
      <c r="Q133" s="9" t="str">
        <f>IF(一覧表!L154="","",一覧表!L154)</f>
        <v/>
      </c>
      <c r="R133" s="9" t="str">
        <f>IF(一覧表!M154="","",一覧表!M154)</f>
        <v/>
      </c>
      <c r="S133" s="14" t="str">
        <f>IF(一覧表!N154="","",一覧表!N154)</f>
        <v/>
      </c>
      <c r="T133" s="8" t="str">
        <f>IF(基本データ入力!F135="","",TRIM(基本データ入力!H135)&amp;" "&amp;TRIM(基本データ入力!I135))</f>
        <v/>
      </c>
      <c r="U133" s="8" t="str">
        <f>IF(基本データ入力!G135="","",TRIM(基本データ入力!J135)&amp;" "&amp;TRIM(基本データ入力!K135)&amp;"("&amp;RIGHTB(基本データ入力!N135,2)&amp;")")</f>
        <v/>
      </c>
      <c r="Z133" t="str">
        <f t="shared" si="5"/>
        <v/>
      </c>
    </row>
    <row r="134" spans="1:26" ht="14.25" x14ac:dyDescent="0.15">
      <c r="A134">
        <f>COUNTIF($D$2:D134,"1")</f>
        <v>0</v>
      </c>
      <c r="B134">
        <f>COUNTIF($D$2:D134,"2")</f>
        <v>0</v>
      </c>
      <c r="C134" t="str">
        <f t="shared" si="6"/>
        <v/>
      </c>
      <c r="D134" s="8" t="str">
        <f>IF(基本データ入力!L136="","",基本データ入力!L136)</f>
        <v/>
      </c>
      <c r="E134" s="8" t="str">
        <f>IF(基本データ入力!E136="","",基本データ入力!E136)</f>
        <v/>
      </c>
      <c r="F134" s="8" t="str">
        <f>IF(基本データ入力!F136="","",基本データ入力!$C$4)</f>
        <v/>
      </c>
      <c r="G134" s="8" t="str">
        <f>IF(基本データ入力!F136="","",TRIM(基本データ入力!F136)&amp;"  "&amp;TRIM(基本データ入力!G136))</f>
        <v/>
      </c>
      <c r="H134" s="8" t="str">
        <f>IF(基本データ入力!F136="","",TRIM(基本データ入力!$C$7))</f>
        <v/>
      </c>
      <c r="I134" s="8" t="str">
        <f>IF(基本データ入力!M136="","",基本データ入力!M136)</f>
        <v/>
      </c>
      <c r="J134" s="10" t="str">
        <f>IF(一覧表!E155="","",一覧表!E155)</f>
        <v/>
      </c>
      <c r="K134" s="9" t="str">
        <f>IF(一覧表!F155="","",一覧表!F155)</f>
        <v/>
      </c>
      <c r="L134" s="9" t="str">
        <f>IF(一覧表!G155="","",一覧表!G155)</f>
        <v/>
      </c>
      <c r="M134" s="11" t="str">
        <f>IF(一覧表!H155="","",一覧表!H155)</f>
        <v/>
      </c>
      <c r="N134" s="12" t="str">
        <f>IF(一覧表!I155="","",一覧表!I155)</f>
        <v/>
      </c>
      <c r="O134" s="13" t="str">
        <f>IF(一覧表!J155="","",一覧表!J155)</f>
        <v/>
      </c>
      <c r="P134" s="9" t="str">
        <f>IF(一覧表!K155="","",一覧表!K155)</f>
        <v/>
      </c>
      <c r="Q134" s="9" t="str">
        <f>IF(一覧表!L155="","",一覧表!L155)</f>
        <v/>
      </c>
      <c r="R134" s="9" t="str">
        <f>IF(一覧表!M155="","",一覧表!M155)</f>
        <v/>
      </c>
      <c r="S134" s="14" t="str">
        <f>IF(一覧表!N155="","",一覧表!N155)</f>
        <v/>
      </c>
      <c r="T134" s="8" t="str">
        <f>IF(基本データ入力!F136="","",TRIM(基本データ入力!H136)&amp;" "&amp;TRIM(基本データ入力!I136))</f>
        <v/>
      </c>
      <c r="U134" s="8" t="str">
        <f>IF(基本データ入力!G136="","",TRIM(基本データ入力!J136)&amp;" "&amp;TRIM(基本データ入力!K136)&amp;"("&amp;RIGHTB(基本データ入力!N136,2)&amp;")")</f>
        <v/>
      </c>
      <c r="Z134" t="str">
        <f t="shared" si="5"/>
        <v/>
      </c>
    </row>
    <row r="135" spans="1:26" ht="14.25" x14ac:dyDescent="0.15">
      <c r="A135">
        <f>COUNTIF($D$2:D135,"1")</f>
        <v>0</v>
      </c>
      <c r="B135">
        <f>COUNTIF($D$2:D135,"2")</f>
        <v>0</v>
      </c>
      <c r="C135" t="str">
        <f t="shared" si="6"/>
        <v/>
      </c>
      <c r="D135" s="8" t="str">
        <f>IF(基本データ入力!L137="","",基本データ入力!L137)</f>
        <v/>
      </c>
      <c r="E135" s="8" t="str">
        <f>IF(基本データ入力!E137="","",基本データ入力!E137)</f>
        <v/>
      </c>
      <c r="F135" s="8" t="str">
        <f>IF(基本データ入力!F137="","",基本データ入力!$C$4)</f>
        <v/>
      </c>
      <c r="G135" s="8" t="str">
        <f>IF(基本データ入力!F137="","",TRIM(基本データ入力!F137)&amp;"  "&amp;TRIM(基本データ入力!G137))</f>
        <v/>
      </c>
      <c r="H135" s="8" t="str">
        <f>IF(基本データ入力!F137="","",TRIM(基本データ入力!$C$7))</f>
        <v/>
      </c>
      <c r="I135" s="8" t="str">
        <f>IF(基本データ入力!M137="","",基本データ入力!M137)</f>
        <v/>
      </c>
      <c r="J135" s="10" t="str">
        <f>IF(一覧表!E156="","",一覧表!E156)</f>
        <v/>
      </c>
      <c r="K135" s="9" t="str">
        <f>IF(一覧表!F156="","",一覧表!F156)</f>
        <v/>
      </c>
      <c r="L135" s="9" t="str">
        <f>IF(一覧表!G156="","",一覧表!G156)</f>
        <v/>
      </c>
      <c r="M135" s="11" t="str">
        <f>IF(一覧表!H156="","",一覧表!H156)</f>
        <v/>
      </c>
      <c r="N135" s="12" t="str">
        <f>IF(一覧表!I156="","",一覧表!I156)</f>
        <v/>
      </c>
      <c r="O135" s="13" t="str">
        <f>IF(一覧表!J156="","",一覧表!J156)</f>
        <v/>
      </c>
      <c r="P135" s="9" t="str">
        <f>IF(一覧表!K156="","",一覧表!K156)</f>
        <v/>
      </c>
      <c r="Q135" s="9" t="str">
        <f>IF(一覧表!L156="","",一覧表!L156)</f>
        <v/>
      </c>
      <c r="R135" s="9" t="str">
        <f>IF(一覧表!M156="","",一覧表!M156)</f>
        <v/>
      </c>
      <c r="S135" s="14" t="str">
        <f>IF(一覧表!N156="","",一覧表!N156)</f>
        <v/>
      </c>
      <c r="T135" s="8" t="str">
        <f>IF(基本データ入力!F137="","",TRIM(基本データ入力!H137)&amp;" "&amp;TRIM(基本データ入力!I137))</f>
        <v/>
      </c>
      <c r="U135" s="8" t="str">
        <f>IF(基本データ入力!G137="","",TRIM(基本データ入力!J137)&amp;" "&amp;TRIM(基本データ入力!K137)&amp;"("&amp;RIGHTB(基本データ入力!N137,2)&amp;")")</f>
        <v/>
      </c>
      <c r="Z135" t="str">
        <f t="shared" si="5"/>
        <v/>
      </c>
    </row>
    <row r="136" spans="1:26" ht="14.25" x14ac:dyDescent="0.15">
      <c r="A136">
        <f>COUNTIF($D$2:D136,"1")</f>
        <v>0</v>
      </c>
      <c r="B136">
        <f>COUNTIF($D$2:D136,"2")</f>
        <v>0</v>
      </c>
      <c r="C136" t="str">
        <f t="shared" si="6"/>
        <v/>
      </c>
      <c r="D136" s="8" t="str">
        <f>IF(基本データ入力!L138="","",基本データ入力!L138)</f>
        <v/>
      </c>
      <c r="E136" s="8" t="str">
        <f>IF(基本データ入力!E138="","",基本データ入力!E138)</f>
        <v/>
      </c>
      <c r="F136" s="8" t="str">
        <f>IF(基本データ入力!F138="","",基本データ入力!$C$4)</f>
        <v/>
      </c>
      <c r="G136" s="8" t="str">
        <f>IF(基本データ入力!F138="","",TRIM(基本データ入力!F138)&amp;"  "&amp;TRIM(基本データ入力!G138))</f>
        <v/>
      </c>
      <c r="H136" s="8" t="str">
        <f>IF(基本データ入力!F138="","",TRIM(基本データ入力!$C$7))</f>
        <v/>
      </c>
      <c r="I136" s="8" t="str">
        <f>IF(基本データ入力!M138="","",基本データ入力!M138)</f>
        <v/>
      </c>
      <c r="J136" s="10" t="str">
        <f>IF(一覧表!E157="","",一覧表!E157)</f>
        <v/>
      </c>
      <c r="K136" s="9" t="str">
        <f>IF(一覧表!F157="","",一覧表!F157)</f>
        <v/>
      </c>
      <c r="L136" s="9" t="str">
        <f>IF(一覧表!G157="","",一覧表!G157)</f>
        <v/>
      </c>
      <c r="M136" s="11" t="str">
        <f>IF(一覧表!H157="","",一覧表!H157)</f>
        <v/>
      </c>
      <c r="N136" s="12" t="str">
        <f>IF(一覧表!I157="","",一覧表!I157)</f>
        <v/>
      </c>
      <c r="O136" s="13" t="str">
        <f>IF(一覧表!J157="","",一覧表!J157)</f>
        <v/>
      </c>
      <c r="P136" s="9" t="str">
        <f>IF(一覧表!K157="","",一覧表!K157)</f>
        <v/>
      </c>
      <c r="Q136" s="9" t="str">
        <f>IF(一覧表!L157="","",一覧表!L157)</f>
        <v/>
      </c>
      <c r="R136" s="9" t="str">
        <f>IF(一覧表!M157="","",一覧表!M157)</f>
        <v/>
      </c>
      <c r="S136" s="14" t="str">
        <f>IF(一覧表!N157="","",一覧表!N157)</f>
        <v/>
      </c>
      <c r="T136" s="8" t="str">
        <f>IF(基本データ入力!F138="","",TRIM(基本データ入力!H138)&amp;" "&amp;TRIM(基本データ入力!I138))</f>
        <v/>
      </c>
      <c r="U136" s="8" t="str">
        <f>IF(基本データ入力!G138="","",TRIM(基本データ入力!J138)&amp;" "&amp;TRIM(基本データ入力!K138)&amp;"("&amp;RIGHTB(基本データ入力!N138,2)&amp;")")</f>
        <v/>
      </c>
      <c r="Z136" t="str">
        <f t="shared" si="5"/>
        <v/>
      </c>
    </row>
    <row r="137" spans="1:26" ht="14.25" x14ac:dyDescent="0.15">
      <c r="A137">
        <f>COUNTIF($D$2:D137,"1")</f>
        <v>0</v>
      </c>
      <c r="B137">
        <f>COUNTIF($D$2:D137,"2")</f>
        <v>0</v>
      </c>
      <c r="C137" t="str">
        <f t="shared" si="6"/>
        <v/>
      </c>
      <c r="D137" s="8" t="str">
        <f>IF(基本データ入力!L139="","",基本データ入力!L139)</f>
        <v/>
      </c>
      <c r="E137" s="8" t="str">
        <f>IF(基本データ入力!E139="","",基本データ入力!E139)</f>
        <v/>
      </c>
      <c r="F137" s="8" t="str">
        <f>IF(基本データ入力!F139="","",基本データ入力!$C$4)</f>
        <v/>
      </c>
      <c r="G137" s="8" t="str">
        <f>IF(基本データ入力!F139="","",TRIM(基本データ入力!F139)&amp;"  "&amp;TRIM(基本データ入力!G139))</f>
        <v/>
      </c>
      <c r="H137" s="8" t="str">
        <f>IF(基本データ入力!F139="","",TRIM(基本データ入力!$C$7))</f>
        <v/>
      </c>
      <c r="I137" s="8" t="str">
        <f>IF(基本データ入力!M139="","",基本データ入力!M139)</f>
        <v/>
      </c>
      <c r="J137" s="10" t="str">
        <f>IF(一覧表!E158="","",一覧表!E158)</f>
        <v/>
      </c>
      <c r="K137" s="9" t="str">
        <f>IF(一覧表!F158="","",一覧表!F158)</f>
        <v/>
      </c>
      <c r="L137" s="9" t="str">
        <f>IF(一覧表!G158="","",一覧表!G158)</f>
        <v/>
      </c>
      <c r="M137" s="11" t="str">
        <f>IF(一覧表!H158="","",一覧表!H158)</f>
        <v/>
      </c>
      <c r="N137" s="12" t="str">
        <f>IF(一覧表!I158="","",一覧表!I158)</f>
        <v/>
      </c>
      <c r="O137" s="13" t="str">
        <f>IF(一覧表!J158="","",一覧表!J158)</f>
        <v/>
      </c>
      <c r="P137" s="9" t="str">
        <f>IF(一覧表!K158="","",一覧表!K158)</f>
        <v/>
      </c>
      <c r="Q137" s="9" t="str">
        <f>IF(一覧表!L158="","",一覧表!L158)</f>
        <v/>
      </c>
      <c r="R137" s="9" t="str">
        <f>IF(一覧表!M158="","",一覧表!M158)</f>
        <v/>
      </c>
      <c r="S137" s="14" t="str">
        <f>IF(一覧表!N158="","",一覧表!N158)</f>
        <v/>
      </c>
      <c r="T137" s="8" t="str">
        <f>IF(基本データ入力!F139="","",TRIM(基本データ入力!H139)&amp;" "&amp;TRIM(基本データ入力!I139))</f>
        <v/>
      </c>
      <c r="U137" s="8" t="str">
        <f>IF(基本データ入力!G139="","",TRIM(基本データ入力!J139)&amp;" "&amp;TRIM(基本データ入力!K139)&amp;"("&amp;RIGHTB(基本データ入力!N139,2)&amp;")")</f>
        <v/>
      </c>
      <c r="Z137" t="str">
        <f t="shared" si="5"/>
        <v/>
      </c>
    </row>
    <row r="138" spans="1:26" ht="14.25" x14ac:dyDescent="0.15">
      <c r="A138">
        <f>COUNTIF($D$2:D138,"1")</f>
        <v>0</v>
      </c>
      <c r="B138">
        <f>COUNTIF($D$2:D138,"2")</f>
        <v>0</v>
      </c>
      <c r="C138" t="str">
        <f t="shared" si="6"/>
        <v/>
      </c>
      <c r="D138" s="8" t="str">
        <f>IF(基本データ入力!L140="","",基本データ入力!L140)</f>
        <v/>
      </c>
      <c r="E138" s="8" t="str">
        <f>IF(基本データ入力!E140="","",基本データ入力!E140)</f>
        <v/>
      </c>
      <c r="F138" s="8" t="str">
        <f>IF(基本データ入力!F140="","",基本データ入力!$C$4)</f>
        <v/>
      </c>
      <c r="G138" s="8" t="str">
        <f>IF(基本データ入力!F140="","",TRIM(基本データ入力!F140)&amp;"  "&amp;TRIM(基本データ入力!G140))</f>
        <v/>
      </c>
      <c r="H138" s="8" t="str">
        <f>IF(基本データ入力!F140="","",TRIM(基本データ入力!$C$7))</f>
        <v/>
      </c>
      <c r="I138" s="8" t="str">
        <f>IF(基本データ入力!M140="","",基本データ入力!M140)</f>
        <v/>
      </c>
      <c r="J138" s="10" t="str">
        <f>IF(一覧表!E159="","",一覧表!E159)</f>
        <v/>
      </c>
      <c r="K138" s="9" t="str">
        <f>IF(一覧表!F159="","",一覧表!F159)</f>
        <v/>
      </c>
      <c r="L138" s="9" t="str">
        <f>IF(一覧表!G159="","",一覧表!G159)</f>
        <v/>
      </c>
      <c r="M138" s="11" t="str">
        <f>IF(一覧表!H159="","",一覧表!H159)</f>
        <v/>
      </c>
      <c r="N138" s="12" t="str">
        <f>IF(一覧表!I159="","",一覧表!I159)</f>
        <v/>
      </c>
      <c r="O138" s="13" t="str">
        <f>IF(一覧表!J159="","",一覧表!J159)</f>
        <v/>
      </c>
      <c r="P138" s="9" t="str">
        <f>IF(一覧表!K159="","",一覧表!K159)</f>
        <v/>
      </c>
      <c r="Q138" s="9" t="str">
        <f>IF(一覧表!L159="","",一覧表!L159)</f>
        <v/>
      </c>
      <c r="R138" s="9" t="str">
        <f>IF(一覧表!M159="","",一覧表!M159)</f>
        <v/>
      </c>
      <c r="S138" s="14" t="str">
        <f>IF(一覧表!N159="","",一覧表!N159)</f>
        <v/>
      </c>
      <c r="T138" s="8" t="str">
        <f>IF(基本データ入力!F140="","",TRIM(基本データ入力!H140)&amp;" "&amp;TRIM(基本データ入力!I140))</f>
        <v/>
      </c>
      <c r="U138" s="8" t="str">
        <f>IF(基本データ入力!G140="","",TRIM(基本データ入力!J140)&amp;" "&amp;TRIM(基本データ入力!K140)&amp;"("&amp;RIGHTB(基本データ入力!N140,2)&amp;")")</f>
        <v/>
      </c>
      <c r="Z138" t="str">
        <f t="shared" si="5"/>
        <v/>
      </c>
    </row>
    <row r="139" spans="1:26" ht="14.25" x14ac:dyDescent="0.15">
      <c r="A139">
        <f>COUNTIF($D$2:D139,"1")</f>
        <v>0</v>
      </c>
      <c r="B139">
        <f>COUNTIF($D$2:D139,"2")</f>
        <v>0</v>
      </c>
      <c r="C139" t="str">
        <f t="shared" si="6"/>
        <v/>
      </c>
      <c r="D139" s="8" t="str">
        <f>IF(基本データ入力!L141="","",基本データ入力!L141)</f>
        <v/>
      </c>
      <c r="E139" s="8" t="str">
        <f>IF(基本データ入力!E141="","",基本データ入力!E141)</f>
        <v/>
      </c>
      <c r="F139" s="8" t="str">
        <f>IF(基本データ入力!F141="","",基本データ入力!$C$4)</f>
        <v/>
      </c>
      <c r="G139" s="8" t="str">
        <f>IF(基本データ入力!F141="","",TRIM(基本データ入力!F141)&amp;"  "&amp;TRIM(基本データ入力!G141))</f>
        <v/>
      </c>
      <c r="H139" s="8" t="str">
        <f>IF(基本データ入力!F141="","",TRIM(基本データ入力!$C$7))</f>
        <v/>
      </c>
      <c r="I139" s="8" t="str">
        <f>IF(基本データ入力!M141="","",基本データ入力!M141)</f>
        <v/>
      </c>
      <c r="J139" s="10" t="str">
        <f>IF(一覧表!E160="","",一覧表!E160)</f>
        <v/>
      </c>
      <c r="K139" s="9" t="str">
        <f>IF(一覧表!F160="","",一覧表!F160)</f>
        <v/>
      </c>
      <c r="L139" s="9" t="str">
        <f>IF(一覧表!G160="","",一覧表!G160)</f>
        <v/>
      </c>
      <c r="M139" s="11" t="str">
        <f>IF(一覧表!H160="","",一覧表!H160)</f>
        <v/>
      </c>
      <c r="N139" s="12" t="str">
        <f>IF(一覧表!I160="","",一覧表!I160)</f>
        <v/>
      </c>
      <c r="O139" s="13" t="str">
        <f>IF(一覧表!J160="","",一覧表!J160)</f>
        <v/>
      </c>
      <c r="P139" s="9" t="str">
        <f>IF(一覧表!K160="","",一覧表!K160)</f>
        <v/>
      </c>
      <c r="Q139" s="9" t="str">
        <f>IF(一覧表!L160="","",一覧表!L160)</f>
        <v/>
      </c>
      <c r="R139" s="9" t="str">
        <f>IF(一覧表!M160="","",一覧表!M160)</f>
        <v/>
      </c>
      <c r="S139" s="14" t="str">
        <f>IF(一覧表!N160="","",一覧表!N160)</f>
        <v/>
      </c>
      <c r="T139" s="8" t="str">
        <f>IF(基本データ入力!F141="","",TRIM(基本データ入力!H141)&amp;" "&amp;TRIM(基本データ入力!I141))</f>
        <v/>
      </c>
      <c r="U139" s="8" t="str">
        <f>IF(基本データ入力!G141="","",TRIM(基本データ入力!J141)&amp;" "&amp;TRIM(基本データ入力!K141)&amp;"("&amp;RIGHTB(基本データ入力!N141,2)&amp;")")</f>
        <v/>
      </c>
      <c r="Z139" t="str">
        <f t="shared" si="5"/>
        <v/>
      </c>
    </row>
    <row r="140" spans="1:26" ht="14.25" x14ac:dyDescent="0.15">
      <c r="A140">
        <f>COUNTIF($D$2:D140,"1")</f>
        <v>0</v>
      </c>
      <c r="B140">
        <f>COUNTIF($D$2:D140,"2")</f>
        <v>0</v>
      </c>
      <c r="C140" t="str">
        <f t="shared" si="6"/>
        <v/>
      </c>
      <c r="D140" s="8" t="str">
        <f>IF(基本データ入力!L142="","",基本データ入力!L142)</f>
        <v/>
      </c>
      <c r="E140" s="8" t="str">
        <f>IF(基本データ入力!E142="","",基本データ入力!E142)</f>
        <v/>
      </c>
      <c r="F140" s="8" t="str">
        <f>IF(基本データ入力!F142="","",基本データ入力!$C$4)</f>
        <v/>
      </c>
      <c r="G140" s="8" t="str">
        <f>IF(基本データ入力!F142="","",TRIM(基本データ入力!F142)&amp;"  "&amp;TRIM(基本データ入力!G142))</f>
        <v/>
      </c>
      <c r="H140" s="8" t="str">
        <f>IF(基本データ入力!F142="","",TRIM(基本データ入力!$C$7))</f>
        <v/>
      </c>
      <c r="I140" s="8" t="str">
        <f>IF(基本データ入力!M142="","",基本データ入力!M142)</f>
        <v/>
      </c>
      <c r="J140" s="10" t="str">
        <f>IF(一覧表!E161="","",一覧表!E161)</f>
        <v/>
      </c>
      <c r="K140" s="9" t="str">
        <f>IF(一覧表!F161="","",一覧表!F161)</f>
        <v/>
      </c>
      <c r="L140" s="9" t="str">
        <f>IF(一覧表!G161="","",一覧表!G161)</f>
        <v/>
      </c>
      <c r="M140" s="11" t="str">
        <f>IF(一覧表!H161="","",一覧表!H161)</f>
        <v/>
      </c>
      <c r="N140" s="12" t="str">
        <f>IF(一覧表!I161="","",一覧表!I161)</f>
        <v/>
      </c>
      <c r="O140" s="13" t="str">
        <f>IF(一覧表!J161="","",一覧表!J161)</f>
        <v/>
      </c>
      <c r="P140" s="9" t="str">
        <f>IF(一覧表!K161="","",一覧表!K161)</f>
        <v/>
      </c>
      <c r="Q140" s="9" t="str">
        <f>IF(一覧表!L161="","",一覧表!L161)</f>
        <v/>
      </c>
      <c r="R140" s="9" t="str">
        <f>IF(一覧表!M161="","",一覧表!M161)</f>
        <v/>
      </c>
      <c r="S140" s="14" t="str">
        <f>IF(一覧表!N161="","",一覧表!N161)</f>
        <v/>
      </c>
      <c r="T140" s="8" t="str">
        <f>IF(基本データ入力!F142="","",TRIM(基本データ入力!H142)&amp;" "&amp;TRIM(基本データ入力!I142))</f>
        <v/>
      </c>
      <c r="U140" s="8" t="str">
        <f>IF(基本データ入力!G142="","",TRIM(基本データ入力!J142)&amp;" "&amp;TRIM(基本データ入力!K142)&amp;"("&amp;RIGHTB(基本データ入力!N142,2)&amp;")")</f>
        <v/>
      </c>
      <c r="Z140" t="str">
        <f t="shared" si="5"/>
        <v/>
      </c>
    </row>
    <row r="141" spans="1:26" ht="14.25" x14ac:dyDescent="0.15">
      <c r="A141">
        <f>COUNTIF($D$2:D141,"1")</f>
        <v>0</v>
      </c>
      <c r="B141">
        <f>COUNTIF($D$2:D141,"2")</f>
        <v>0</v>
      </c>
      <c r="C141" t="str">
        <f t="shared" si="6"/>
        <v/>
      </c>
      <c r="D141" s="8" t="str">
        <f>IF(基本データ入力!L143="","",基本データ入力!L143)</f>
        <v/>
      </c>
      <c r="E141" s="8" t="str">
        <f>IF(基本データ入力!E143="","",基本データ入力!E143)</f>
        <v/>
      </c>
      <c r="F141" s="8" t="str">
        <f>IF(基本データ入力!F143="","",基本データ入力!$C$4)</f>
        <v/>
      </c>
      <c r="G141" s="8" t="str">
        <f>IF(基本データ入力!F143="","",TRIM(基本データ入力!F143)&amp;"  "&amp;TRIM(基本データ入力!G143))</f>
        <v/>
      </c>
      <c r="H141" s="8" t="str">
        <f>IF(基本データ入力!F143="","",TRIM(基本データ入力!$C$7))</f>
        <v/>
      </c>
      <c r="I141" s="8" t="str">
        <f>IF(基本データ入力!M143="","",基本データ入力!M143)</f>
        <v/>
      </c>
      <c r="J141" s="10" t="str">
        <f>IF(一覧表!E162="","",一覧表!E162)</f>
        <v/>
      </c>
      <c r="K141" s="9" t="str">
        <f>IF(一覧表!F162="","",一覧表!F162)</f>
        <v/>
      </c>
      <c r="L141" s="9" t="str">
        <f>IF(一覧表!G162="","",一覧表!G162)</f>
        <v/>
      </c>
      <c r="M141" s="11" t="str">
        <f>IF(一覧表!H162="","",一覧表!H162)</f>
        <v/>
      </c>
      <c r="N141" s="12" t="str">
        <f>IF(一覧表!I162="","",一覧表!I162)</f>
        <v/>
      </c>
      <c r="O141" s="13" t="str">
        <f>IF(一覧表!J162="","",一覧表!J162)</f>
        <v/>
      </c>
      <c r="P141" s="9" t="str">
        <f>IF(一覧表!K162="","",一覧表!K162)</f>
        <v/>
      </c>
      <c r="Q141" s="9" t="str">
        <f>IF(一覧表!L162="","",一覧表!L162)</f>
        <v/>
      </c>
      <c r="R141" s="9" t="str">
        <f>IF(一覧表!M162="","",一覧表!M162)</f>
        <v/>
      </c>
      <c r="S141" s="14" t="str">
        <f>IF(一覧表!N162="","",一覧表!N162)</f>
        <v/>
      </c>
      <c r="T141" s="8" t="str">
        <f>IF(基本データ入力!F143="","",TRIM(基本データ入力!H143)&amp;" "&amp;TRIM(基本データ入力!I143))</f>
        <v/>
      </c>
      <c r="U141" s="8" t="str">
        <f>IF(基本データ入力!G143="","",TRIM(基本データ入力!J143)&amp;" "&amp;TRIM(基本データ入力!K143)&amp;"("&amp;RIGHTB(基本データ入力!N143,2)&amp;")")</f>
        <v/>
      </c>
      <c r="Z141" t="str">
        <f t="shared" si="5"/>
        <v/>
      </c>
    </row>
    <row r="142" spans="1:26" ht="14.25" x14ac:dyDescent="0.15">
      <c r="A142">
        <f>COUNTIF($D$2:D142,"1")</f>
        <v>0</v>
      </c>
      <c r="B142">
        <f>COUNTIF($D$2:D142,"2")</f>
        <v>0</v>
      </c>
      <c r="C142" t="str">
        <f t="shared" si="6"/>
        <v/>
      </c>
      <c r="D142" s="8" t="str">
        <f>IF(基本データ入力!L144="","",基本データ入力!L144)</f>
        <v/>
      </c>
      <c r="E142" s="8" t="str">
        <f>IF(基本データ入力!E144="","",基本データ入力!E144)</f>
        <v/>
      </c>
      <c r="F142" s="8" t="str">
        <f>IF(基本データ入力!F144="","",基本データ入力!$C$4)</f>
        <v/>
      </c>
      <c r="G142" s="8" t="str">
        <f>IF(基本データ入力!F144="","",TRIM(基本データ入力!F144)&amp;"  "&amp;TRIM(基本データ入力!G144))</f>
        <v/>
      </c>
      <c r="H142" s="8" t="str">
        <f>IF(基本データ入力!F144="","",TRIM(基本データ入力!$C$7))</f>
        <v/>
      </c>
      <c r="I142" s="8" t="str">
        <f>IF(基本データ入力!M144="","",基本データ入力!M144)</f>
        <v/>
      </c>
      <c r="J142" s="10" t="str">
        <f>IF(一覧表!E163="","",一覧表!E163)</f>
        <v/>
      </c>
      <c r="K142" s="9" t="str">
        <f>IF(一覧表!F163="","",一覧表!F163)</f>
        <v/>
      </c>
      <c r="L142" s="9" t="str">
        <f>IF(一覧表!G163="","",一覧表!G163)</f>
        <v/>
      </c>
      <c r="M142" s="11" t="str">
        <f>IF(一覧表!H163="","",一覧表!H163)</f>
        <v/>
      </c>
      <c r="N142" s="12" t="str">
        <f>IF(一覧表!I163="","",一覧表!I163)</f>
        <v/>
      </c>
      <c r="O142" s="13" t="str">
        <f>IF(一覧表!J163="","",一覧表!J163)</f>
        <v/>
      </c>
      <c r="P142" s="9" t="str">
        <f>IF(一覧表!K163="","",一覧表!K163)</f>
        <v/>
      </c>
      <c r="Q142" s="9" t="str">
        <f>IF(一覧表!L163="","",一覧表!L163)</f>
        <v/>
      </c>
      <c r="R142" s="9" t="str">
        <f>IF(一覧表!M163="","",一覧表!M163)</f>
        <v/>
      </c>
      <c r="S142" s="14" t="str">
        <f>IF(一覧表!N163="","",一覧表!N163)</f>
        <v/>
      </c>
      <c r="T142" s="8" t="str">
        <f>IF(基本データ入力!F144="","",TRIM(基本データ入力!H144)&amp;" "&amp;TRIM(基本データ入力!I144))</f>
        <v/>
      </c>
      <c r="U142" s="8" t="str">
        <f>IF(基本データ入力!G144="","",TRIM(基本データ入力!J144)&amp;" "&amp;TRIM(基本データ入力!K144)&amp;"("&amp;RIGHTB(基本データ入力!N144,2)&amp;")")</f>
        <v/>
      </c>
      <c r="Z142" t="str">
        <f t="shared" si="5"/>
        <v/>
      </c>
    </row>
    <row r="143" spans="1:26" ht="14.25" x14ac:dyDescent="0.15">
      <c r="A143">
        <f>COUNTIF($D$2:D143,"1")</f>
        <v>0</v>
      </c>
      <c r="B143">
        <f>COUNTIF($D$2:D143,"2")</f>
        <v>0</v>
      </c>
      <c r="C143" t="str">
        <f t="shared" si="6"/>
        <v/>
      </c>
      <c r="D143" s="8" t="str">
        <f>IF(基本データ入力!L145="","",基本データ入力!L145)</f>
        <v/>
      </c>
      <c r="E143" s="8" t="str">
        <f>IF(基本データ入力!E145="","",基本データ入力!E145)</f>
        <v/>
      </c>
      <c r="F143" s="8" t="str">
        <f>IF(基本データ入力!F145="","",基本データ入力!$C$4)</f>
        <v/>
      </c>
      <c r="G143" s="8" t="str">
        <f>IF(基本データ入力!F145="","",TRIM(基本データ入力!F145)&amp;"  "&amp;TRIM(基本データ入力!G145))</f>
        <v/>
      </c>
      <c r="H143" s="8" t="str">
        <f>IF(基本データ入力!F145="","",TRIM(基本データ入力!$C$7))</f>
        <v/>
      </c>
      <c r="I143" s="8" t="str">
        <f>IF(基本データ入力!M145="","",基本データ入力!M145)</f>
        <v/>
      </c>
      <c r="J143" s="10" t="str">
        <f>IF(一覧表!E164="","",一覧表!E164)</f>
        <v/>
      </c>
      <c r="K143" s="9" t="str">
        <f>IF(一覧表!F164="","",一覧表!F164)</f>
        <v/>
      </c>
      <c r="L143" s="9" t="str">
        <f>IF(一覧表!G164="","",一覧表!G164)</f>
        <v/>
      </c>
      <c r="M143" s="11" t="str">
        <f>IF(一覧表!H164="","",一覧表!H164)</f>
        <v/>
      </c>
      <c r="N143" s="12" t="str">
        <f>IF(一覧表!I164="","",一覧表!I164)</f>
        <v/>
      </c>
      <c r="O143" s="13" t="str">
        <f>IF(一覧表!J164="","",一覧表!J164)</f>
        <v/>
      </c>
      <c r="P143" s="9" t="str">
        <f>IF(一覧表!K164="","",一覧表!K164)</f>
        <v/>
      </c>
      <c r="Q143" s="9" t="str">
        <f>IF(一覧表!L164="","",一覧表!L164)</f>
        <v/>
      </c>
      <c r="R143" s="9" t="str">
        <f>IF(一覧表!M164="","",一覧表!M164)</f>
        <v/>
      </c>
      <c r="S143" s="14" t="str">
        <f>IF(一覧表!N164="","",一覧表!N164)</f>
        <v/>
      </c>
      <c r="T143" s="8" t="str">
        <f>IF(基本データ入力!F145="","",TRIM(基本データ入力!H145)&amp;" "&amp;TRIM(基本データ入力!I145))</f>
        <v/>
      </c>
      <c r="U143" s="8" t="str">
        <f>IF(基本データ入力!G145="","",TRIM(基本データ入力!J145)&amp;" "&amp;TRIM(基本データ入力!K145)&amp;"("&amp;RIGHTB(基本データ入力!N145,2)&amp;")")</f>
        <v/>
      </c>
      <c r="Z143" t="str">
        <f t="shared" si="5"/>
        <v/>
      </c>
    </row>
    <row r="144" spans="1:26" ht="14.25" x14ac:dyDescent="0.15">
      <c r="A144">
        <f>COUNTIF($D$2:D144,"1")</f>
        <v>0</v>
      </c>
      <c r="B144">
        <f>COUNTIF($D$2:D144,"2")</f>
        <v>0</v>
      </c>
      <c r="C144" t="str">
        <f t="shared" si="6"/>
        <v/>
      </c>
      <c r="D144" s="8" t="str">
        <f>IF(基本データ入力!L146="","",基本データ入力!L146)</f>
        <v/>
      </c>
      <c r="E144" s="8" t="str">
        <f>IF(基本データ入力!E146="","",基本データ入力!E146)</f>
        <v/>
      </c>
      <c r="F144" s="8" t="str">
        <f>IF(基本データ入力!F146="","",基本データ入力!$C$4)</f>
        <v/>
      </c>
      <c r="G144" s="8" t="str">
        <f>IF(基本データ入力!F146="","",TRIM(基本データ入力!F146)&amp;"  "&amp;TRIM(基本データ入力!G146))</f>
        <v/>
      </c>
      <c r="H144" s="8" t="str">
        <f>IF(基本データ入力!F146="","",TRIM(基本データ入力!$C$7))</f>
        <v/>
      </c>
      <c r="I144" s="8" t="str">
        <f>IF(基本データ入力!M146="","",基本データ入力!M146)</f>
        <v/>
      </c>
      <c r="J144" s="10" t="str">
        <f>IF(一覧表!E165="","",一覧表!E165)</f>
        <v/>
      </c>
      <c r="K144" s="9" t="str">
        <f>IF(一覧表!F165="","",一覧表!F165)</f>
        <v/>
      </c>
      <c r="L144" s="9" t="str">
        <f>IF(一覧表!G165="","",一覧表!G165)</f>
        <v/>
      </c>
      <c r="M144" s="11" t="str">
        <f>IF(一覧表!H165="","",一覧表!H165)</f>
        <v/>
      </c>
      <c r="N144" s="12" t="str">
        <f>IF(一覧表!I165="","",一覧表!I165)</f>
        <v/>
      </c>
      <c r="O144" s="13" t="str">
        <f>IF(一覧表!J165="","",一覧表!J165)</f>
        <v/>
      </c>
      <c r="P144" s="9" t="str">
        <f>IF(一覧表!K165="","",一覧表!K165)</f>
        <v/>
      </c>
      <c r="Q144" s="9" t="str">
        <f>IF(一覧表!L165="","",一覧表!L165)</f>
        <v/>
      </c>
      <c r="R144" s="9" t="str">
        <f>IF(一覧表!M165="","",一覧表!M165)</f>
        <v/>
      </c>
      <c r="S144" s="14" t="str">
        <f>IF(一覧表!N165="","",一覧表!N165)</f>
        <v/>
      </c>
      <c r="T144" s="8" t="str">
        <f>IF(基本データ入力!F146="","",TRIM(基本データ入力!H146)&amp;" "&amp;TRIM(基本データ入力!I146))</f>
        <v/>
      </c>
      <c r="U144" s="8" t="str">
        <f>IF(基本データ入力!G146="","",TRIM(基本データ入力!J146)&amp;" "&amp;TRIM(基本データ入力!K146)&amp;"("&amp;RIGHTB(基本データ入力!N146,2)&amp;")")</f>
        <v/>
      </c>
      <c r="Z144" t="str">
        <f t="shared" si="5"/>
        <v/>
      </c>
    </row>
    <row r="145" spans="1:26" ht="14.25" x14ac:dyDescent="0.15">
      <c r="A145">
        <f>COUNTIF($D$2:D145,"1")</f>
        <v>0</v>
      </c>
      <c r="B145">
        <f>COUNTIF($D$2:D145,"2")</f>
        <v>0</v>
      </c>
      <c r="C145" t="str">
        <f t="shared" si="6"/>
        <v/>
      </c>
      <c r="D145" s="8" t="str">
        <f>IF(基本データ入力!L147="","",基本データ入力!L147)</f>
        <v/>
      </c>
      <c r="E145" s="8" t="str">
        <f>IF(基本データ入力!E147="","",基本データ入力!E147)</f>
        <v/>
      </c>
      <c r="F145" s="8" t="str">
        <f>IF(基本データ入力!F147="","",基本データ入力!$C$4)</f>
        <v/>
      </c>
      <c r="G145" s="8" t="str">
        <f>IF(基本データ入力!F147="","",TRIM(基本データ入力!F147)&amp;"  "&amp;TRIM(基本データ入力!G147))</f>
        <v/>
      </c>
      <c r="H145" s="8" t="str">
        <f>IF(基本データ入力!F147="","",TRIM(基本データ入力!$C$7))</f>
        <v/>
      </c>
      <c r="I145" s="8" t="str">
        <f>IF(基本データ入力!M147="","",基本データ入力!M147)</f>
        <v/>
      </c>
      <c r="J145" s="10" t="str">
        <f>IF(一覧表!E166="","",一覧表!E166)</f>
        <v/>
      </c>
      <c r="K145" s="9" t="str">
        <f>IF(一覧表!F166="","",一覧表!F166)</f>
        <v/>
      </c>
      <c r="L145" s="9" t="str">
        <f>IF(一覧表!G166="","",一覧表!G166)</f>
        <v/>
      </c>
      <c r="M145" s="11" t="str">
        <f>IF(一覧表!H166="","",一覧表!H166)</f>
        <v/>
      </c>
      <c r="N145" s="12" t="str">
        <f>IF(一覧表!I166="","",一覧表!I166)</f>
        <v/>
      </c>
      <c r="O145" s="13" t="str">
        <f>IF(一覧表!J166="","",一覧表!J166)</f>
        <v/>
      </c>
      <c r="P145" s="9" t="str">
        <f>IF(一覧表!K166="","",一覧表!K166)</f>
        <v/>
      </c>
      <c r="Q145" s="9" t="str">
        <f>IF(一覧表!L166="","",一覧表!L166)</f>
        <v/>
      </c>
      <c r="R145" s="9" t="str">
        <f>IF(一覧表!M166="","",一覧表!M166)</f>
        <v/>
      </c>
      <c r="S145" s="14" t="str">
        <f>IF(一覧表!N166="","",一覧表!N166)</f>
        <v/>
      </c>
      <c r="T145" s="8" t="str">
        <f>IF(基本データ入力!F147="","",TRIM(基本データ入力!H147)&amp;" "&amp;TRIM(基本データ入力!I147))</f>
        <v/>
      </c>
      <c r="U145" s="8" t="str">
        <f>IF(基本データ入力!G147="","",TRIM(基本データ入力!J147)&amp;" "&amp;TRIM(基本データ入力!K147)&amp;"("&amp;RIGHTB(基本データ入力!N147,2)&amp;")")</f>
        <v/>
      </c>
      <c r="Z145" t="str">
        <f t="shared" si="5"/>
        <v/>
      </c>
    </row>
    <row r="146" spans="1:26" ht="14.25" x14ac:dyDescent="0.15">
      <c r="A146">
        <f>COUNTIF($D$2:D146,"1")</f>
        <v>0</v>
      </c>
      <c r="B146">
        <f>COUNTIF($D$2:D146,"2")</f>
        <v>0</v>
      </c>
      <c r="C146" t="str">
        <f t="shared" si="6"/>
        <v/>
      </c>
      <c r="D146" s="8" t="str">
        <f>IF(基本データ入力!L148="","",基本データ入力!L148)</f>
        <v/>
      </c>
      <c r="E146" s="8" t="str">
        <f>IF(基本データ入力!E148="","",基本データ入力!E148)</f>
        <v/>
      </c>
      <c r="F146" s="8" t="str">
        <f>IF(基本データ入力!F148="","",基本データ入力!$C$4)</f>
        <v/>
      </c>
      <c r="G146" s="8" t="str">
        <f>IF(基本データ入力!F148="","",TRIM(基本データ入力!F148)&amp;"  "&amp;TRIM(基本データ入力!G148))</f>
        <v/>
      </c>
      <c r="H146" s="8" t="str">
        <f>IF(基本データ入力!F148="","",TRIM(基本データ入力!$C$7))</f>
        <v/>
      </c>
      <c r="I146" s="8" t="str">
        <f>IF(基本データ入力!M148="","",基本データ入力!M148)</f>
        <v/>
      </c>
      <c r="J146" s="10" t="str">
        <f>IF(一覧表!E167="","",一覧表!E167)</f>
        <v/>
      </c>
      <c r="K146" s="9" t="str">
        <f>IF(一覧表!F167="","",一覧表!F167)</f>
        <v/>
      </c>
      <c r="L146" s="9" t="str">
        <f>IF(一覧表!G167="","",一覧表!G167)</f>
        <v/>
      </c>
      <c r="M146" s="11" t="str">
        <f>IF(一覧表!H167="","",一覧表!H167)</f>
        <v/>
      </c>
      <c r="N146" s="12" t="str">
        <f>IF(一覧表!I167="","",一覧表!I167)</f>
        <v/>
      </c>
      <c r="O146" s="13" t="str">
        <f>IF(一覧表!J167="","",一覧表!J167)</f>
        <v/>
      </c>
      <c r="P146" s="9" t="str">
        <f>IF(一覧表!K167="","",一覧表!K167)</f>
        <v/>
      </c>
      <c r="Q146" s="9" t="str">
        <f>IF(一覧表!L167="","",一覧表!L167)</f>
        <v/>
      </c>
      <c r="R146" s="9" t="str">
        <f>IF(一覧表!M167="","",一覧表!M167)</f>
        <v/>
      </c>
      <c r="S146" s="14" t="str">
        <f>IF(一覧表!N167="","",一覧表!N167)</f>
        <v/>
      </c>
      <c r="T146" s="8" t="str">
        <f>IF(基本データ入力!F148="","",TRIM(基本データ入力!H148)&amp;" "&amp;TRIM(基本データ入力!I148))</f>
        <v/>
      </c>
      <c r="U146" s="8" t="str">
        <f>IF(基本データ入力!G148="","",TRIM(基本データ入力!J148)&amp;" "&amp;TRIM(基本データ入力!K148)&amp;"("&amp;RIGHTB(基本データ入力!N148,2)&amp;")")</f>
        <v/>
      </c>
      <c r="Z146" t="str">
        <f t="shared" si="5"/>
        <v/>
      </c>
    </row>
    <row r="147" spans="1:26" ht="14.25" x14ac:dyDescent="0.15">
      <c r="A147">
        <f>COUNTIF($D$2:D147,"1")</f>
        <v>0</v>
      </c>
      <c r="B147">
        <f>COUNTIF($D$2:D147,"2")</f>
        <v>0</v>
      </c>
      <c r="C147" t="str">
        <f t="shared" si="6"/>
        <v/>
      </c>
      <c r="D147" s="8" t="str">
        <f>IF(基本データ入力!L149="","",基本データ入力!L149)</f>
        <v/>
      </c>
      <c r="E147" s="8" t="str">
        <f>IF(基本データ入力!E149="","",基本データ入力!E149)</f>
        <v/>
      </c>
      <c r="F147" s="8" t="str">
        <f>IF(基本データ入力!F149="","",基本データ入力!$C$4)</f>
        <v/>
      </c>
      <c r="G147" s="8" t="str">
        <f>IF(基本データ入力!F149="","",TRIM(基本データ入力!F149)&amp;"  "&amp;TRIM(基本データ入力!G149))</f>
        <v/>
      </c>
      <c r="H147" s="8" t="str">
        <f>IF(基本データ入力!F149="","",TRIM(基本データ入力!$C$7))</f>
        <v/>
      </c>
      <c r="I147" s="8" t="str">
        <f>IF(基本データ入力!M149="","",基本データ入力!M149)</f>
        <v/>
      </c>
      <c r="J147" s="10" t="str">
        <f>IF(一覧表!E168="","",一覧表!E168)</f>
        <v/>
      </c>
      <c r="K147" s="9" t="str">
        <f>IF(一覧表!F168="","",一覧表!F168)</f>
        <v/>
      </c>
      <c r="L147" s="9" t="str">
        <f>IF(一覧表!G168="","",一覧表!G168)</f>
        <v/>
      </c>
      <c r="M147" s="11" t="str">
        <f>IF(一覧表!H168="","",一覧表!H168)</f>
        <v/>
      </c>
      <c r="N147" s="12" t="str">
        <f>IF(一覧表!I168="","",一覧表!I168)</f>
        <v/>
      </c>
      <c r="O147" s="13" t="str">
        <f>IF(一覧表!J168="","",一覧表!J168)</f>
        <v/>
      </c>
      <c r="P147" s="9" t="str">
        <f>IF(一覧表!K168="","",一覧表!K168)</f>
        <v/>
      </c>
      <c r="Q147" s="9" t="str">
        <f>IF(一覧表!L168="","",一覧表!L168)</f>
        <v/>
      </c>
      <c r="R147" s="9" t="str">
        <f>IF(一覧表!M168="","",一覧表!M168)</f>
        <v/>
      </c>
      <c r="S147" s="14" t="str">
        <f>IF(一覧表!N168="","",一覧表!N168)</f>
        <v/>
      </c>
      <c r="T147" s="8" t="str">
        <f>IF(基本データ入力!F149="","",TRIM(基本データ入力!H149)&amp;" "&amp;TRIM(基本データ入力!I149))</f>
        <v/>
      </c>
      <c r="U147" s="8" t="str">
        <f>IF(基本データ入力!G149="","",TRIM(基本データ入力!J149)&amp;" "&amp;TRIM(基本データ入力!K149)&amp;"("&amp;RIGHTB(基本データ入力!N149,2)&amp;")")</f>
        <v/>
      </c>
      <c r="Z147" t="str">
        <f t="shared" si="5"/>
        <v/>
      </c>
    </row>
    <row r="148" spans="1:26" ht="14.25" x14ac:dyDescent="0.15">
      <c r="A148">
        <f>COUNTIF($D$2:D148,"1")</f>
        <v>0</v>
      </c>
      <c r="B148">
        <f>COUNTIF($D$2:D148,"2")</f>
        <v>0</v>
      </c>
      <c r="C148" t="str">
        <f t="shared" si="6"/>
        <v/>
      </c>
      <c r="D148" s="8" t="str">
        <f>IF(基本データ入力!L150="","",基本データ入力!L150)</f>
        <v/>
      </c>
      <c r="E148" s="8" t="str">
        <f>IF(基本データ入力!E150="","",基本データ入力!E150)</f>
        <v/>
      </c>
      <c r="F148" s="8" t="str">
        <f>IF(基本データ入力!F150="","",基本データ入力!$C$4)</f>
        <v/>
      </c>
      <c r="G148" s="8" t="str">
        <f>IF(基本データ入力!F150="","",TRIM(基本データ入力!F150)&amp;"  "&amp;TRIM(基本データ入力!G150))</f>
        <v/>
      </c>
      <c r="H148" s="8" t="str">
        <f>IF(基本データ入力!F150="","",TRIM(基本データ入力!$C$7))</f>
        <v/>
      </c>
      <c r="I148" s="8" t="str">
        <f>IF(基本データ入力!M150="","",基本データ入力!M150)</f>
        <v/>
      </c>
      <c r="J148" s="10" t="str">
        <f>IF(一覧表!E169="","",一覧表!E169)</f>
        <v/>
      </c>
      <c r="K148" s="9" t="str">
        <f>IF(一覧表!F169="","",一覧表!F169)</f>
        <v/>
      </c>
      <c r="L148" s="9" t="str">
        <f>IF(一覧表!G169="","",一覧表!G169)</f>
        <v/>
      </c>
      <c r="M148" s="11" t="str">
        <f>IF(一覧表!H169="","",一覧表!H169)</f>
        <v/>
      </c>
      <c r="N148" s="12" t="str">
        <f>IF(一覧表!I169="","",一覧表!I169)</f>
        <v/>
      </c>
      <c r="O148" s="13" t="str">
        <f>IF(一覧表!J169="","",一覧表!J169)</f>
        <v/>
      </c>
      <c r="P148" s="9" t="str">
        <f>IF(一覧表!K169="","",一覧表!K169)</f>
        <v/>
      </c>
      <c r="Q148" s="9" t="str">
        <f>IF(一覧表!L169="","",一覧表!L169)</f>
        <v/>
      </c>
      <c r="R148" s="9" t="str">
        <f>IF(一覧表!M169="","",一覧表!M169)</f>
        <v/>
      </c>
      <c r="S148" s="14" t="str">
        <f>IF(一覧表!N169="","",一覧表!N169)</f>
        <v/>
      </c>
      <c r="T148" s="8" t="str">
        <f>IF(基本データ入力!F150="","",TRIM(基本データ入力!H150)&amp;" "&amp;TRIM(基本データ入力!I150))</f>
        <v/>
      </c>
      <c r="U148" s="8" t="str">
        <f>IF(基本データ入力!G150="","",TRIM(基本データ入力!J150)&amp;" "&amp;TRIM(基本データ入力!K150)&amp;"("&amp;RIGHTB(基本データ入力!N150,2)&amp;")")</f>
        <v/>
      </c>
      <c r="Z148" t="str">
        <f t="shared" si="5"/>
        <v/>
      </c>
    </row>
    <row r="149" spans="1:26" ht="14.25" x14ac:dyDescent="0.15">
      <c r="A149">
        <f>COUNTIF($D$2:D149,"1")</f>
        <v>0</v>
      </c>
      <c r="B149">
        <f>COUNTIF($D$2:D149,"2")</f>
        <v>0</v>
      </c>
      <c r="C149" t="str">
        <f t="shared" si="6"/>
        <v/>
      </c>
      <c r="D149" s="8" t="str">
        <f>IF(基本データ入力!L151="","",基本データ入力!L151)</f>
        <v/>
      </c>
      <c r="E149" s="8" t="str">
        <f>IF(基本データ入力!E151="","",基本データ入力!E151)</f>
        <v/>
      </c>
      <c r="F149" s="8" t="str">
        <f>IF(基本データ入力!F151="","",基本データ入力!$C$4)</f>
        <v/>
      </c>
      <c r="G149" s="8" t="str">
        <f>IF(基本データ入力!F151="","",TRIM(基本データ入力!F151)&amp;"  "&amp;TRIM(基本データ入力!G151))</f>
        <v/>
      </c>
      <c r="H149" s="8" t="str">
        <f>IF(基本データ入力!F151="","",TRIM(基本データ入力!$C$7))</f>
        <v/>
      </c>
      <c r="I149" s="8" t="str">
        <f>IF(基本データ入力!M151="","",基本データ入力!M151)</f>
        <v/>
      </c>
      <c r="J149" s="10" t="str">
        <f>IF(一覧表!E170="","",一覧表!E170)</f>
        <v/>
      </c>
      <c r="K149" s="9" t="str">
        <f>IF(一覧表!F170="","",一覧表!F170)</f>
        <v/>
      </c>
      <c r="L149" s="9" t="str">
        <f>IF(一覧表!G170="","",一覧表!G170)</f>
        <v/>
      </c>
      <c r="M149" s="11" t="str">
        <f>IF(一覧表!H170="","",一覧表!H170)</f>
        <v/>
      </c>
      <c r="N149" s="12" t="str">
        <f>IF(一覧表!I170="","",一覧表!I170)</f>
        <v/>
      </c>
      <c r="O149" s="13" t="str">
        <f>IF(一覧表!J170="","",一覧表!J170)</f>
        <v/>
      </c>
      <c r="P149" s="9" t="str">
        <f>IF(一覧表!K170="","",一覧表!K170)</f>
        <v/>
      </c>
      <c r="Q149" s="9" t="str">
        <f>IF(一覧表!L170="","",一覧表!L170)</f>
        <v/>
      </c>
      <c r="R149" s="9" t="str">
        <f>IF(一覧表!M170="","",一覧表!M170)</f>
        <v/>
      </c>
      <c r="S149" s="14" t="str">
        <f>IF(一覧表!N170="","",一覧表!N170)</f>
        <v/>
      </c>
      <c r="T149" s="8" t="str">
        <f>IF(基本データ入力!F151="","",TRIM(基本データ入力!H151)&amp;" "&amp;TRIM(基本データ入力!I151))</f>
        <v/>
      </c>
      <c r="U149" s="8" t="str">
        <f>IF(基本データ入力!G151="","",TRIM(基本データ入力!J151)&amp;" "&amp;TRIM(基本データ入力!K151)&amp;"("&amp;RIGHTB(基本データ入力!N151,2)&amp;")")</f>
        <v/>
      </c>
      <c r="Z149" t="str">
        <f t="shared" si="5"/>
        <v/>
      </c>
    </row>
    <row r="150" spans="1:26" ht="14.25" x14ac:dyDescent="0.15">
      <c r="A150">
        <f>COUNTIF($D$2:D150,"1")</f>
        <v>0</v>
      </c>
      <c r="B150">
        <f>COUNTIF($D$2:D150,"2")</f>
        <v>0</v>
      </c>
      <c r="C150" t="str">
        <f t="shared" si="6"/>
        <v/>
      </c>
      <c r="D150" s="8" t="str">
        <f>IF(基本データ入力!L152="","",基本データ入力!L152)</f>
        <v/>
      </c>
      <c r="E150" s="8" t="str">
        <f>IF(基本データ入力!E152="","",基本データ入力!E152)</f>
        <v/>
      </c>
      <c r="F150" s="8" t="str">
        <f>IF(基本データ入力!F152="","",基本データ入力!$C$4)</f>
        <v/>
      </c>
      <c r="G150" s="8" t="str">
        <f>IF(基本データ入力!F152="","",TRIM(基本データ入力!F152)&amp;"  "&amp;TRIM(基本データ入力!G152))</f>
        <v/>
      </c>
      <c r="H150" s="8" t="str">
        <f>IF(基本データ入力!F152="","",TRIM(基本データ入力!$C$7))</f>
        <v/>
      </c>
      <c r="I150" s="8" t="str">
        <f>IF(基本データ入力!M152="","",基本データ入力!M152)</f>
        <v/>
      </c>
      <c r="J150" s="10" t="str">
        <f>IF(一覧表!E171="","",一覧表!E171)</f>
        <v/>
      </c>
      <c r="K150" s="9" t="str">
        <f>IF(一覧表!F171="","",一覧表!F171)</f>
        <v/>
      </c>
      <c r="L150" s="9" t="str">
        <f>IF(一覧表!G171="","",一覧表!G171)</f>
        <v/>
      </c>
      <c r="M150" s="11" t="str">
        <f>IF(一覧表!H171="","",一覧表!H171)</f>
        <v/>
      </c>
      <c r="N150" s="12" t="str">
        <f>IF(一覧表!I171="","",一覧表!I171)</f>
        <v/>
      </c>
      <c r="O150" s="13" t="str">
        <f>IF(一覧表!J171="","",一覧表!J171)</f>
        <v/>
      </c>
      <c r="P150" s="9" t="str">
        <f>IF(一覧表!K171="","",一覧表!K171)</f>
        <v/>
      </c>
      <c r="Q150" s="9" t="str">
        <f>IF(一覧表!L171="","",一覧表!L171)</f>
        <v/>
      </c>
      <c r="R150" s="9" t="str">
        <f>IF(一覧表!M171="","",一覧表!M171)</f>
        <v/>
      </c>
      <c r="S150" s="14" t="str">
        <f>IF(一覧表!N171="","",一覧表!N171)</f>
        <v/>
      </c>
      <c r="T150" s="8" t="str">
        <f>IF(基本データ入力!F152="","",TRIM(基本データ入力!H152)&amp;" "&amp;TRIM(基本データ入力!I152))</f>
        <v/>
      </c>
      <c r="U150" s="8" t="str">
        <f>IF(基本データ入力!G152="","",TRIM(基本データ入力!J152)&amp;" "&amp;TRIM(基本データ入力!K152)&amp;"("&amp;RIGHTB(基本データ入力!N152,2)&amp;")")</f>
        <v/>
      </c>
      <c r="Z150" t="str">
        <f t="shared" si="5"/>
        <v/>
      </c>
    </row>
    <row r="151" spans="1:26" ht="14.25" x14ac:dyDescent="0.15">
      <c r="A151">
        <f>COUNTIF($D$2:D151,"1")</f>
        <v>0</v>
      </c>
      <c r="B151">
        <f>COUNTIF($D$2:D151,"2")</f>
        <v>0</v>
      </c>
      <c r="C151" t="str">
        <f>IF(D151="","",IF(D151=1,A151,B151))</f>
        <v/>
      </c>
      <c r="D151" s="8" t="str">
        <f>IF(基本データ入力!L153="","",基本データ入力!L153)</f>
        <v/>
      </c>
      <c r="E151" s="8" t="str">
        <f>IF(基本データ入力!E153="","",基本データ入力!E153)</f>
        <v/>
      </c>
      <c r="F151" s="8" t="str">
        <f>IF(基本データ入力!F153="","",基本データ入力!$C$4)</f>
        <v/>
      </c>
      <c r="G151" s="8" t="str">
        <f>IF(基本データ入力!F153="","",TRIM(基本データ入力!F153)&amp;"  "&amp;TRIM(基本データ入力!G153))</f>
        <v/>
      </c>
      <c r="H151" s="8" t="str">
        <f>IF(基本データ入力!F153="","",TRIM(基本データ入力!$C$7))</f>
        <v/>
      </c>
      <c r="I151" s="8" t="str">
        <f>IF(基本データ入力!M153="","",基本データ入力!M153)</f>
        <v/>
      </c>
      <c r="J151" s="10" t="str">
        <f>IF(一覧表!E172="","",一覧表!E172)</f>
        <v/>
      </c>
      <c r="K151" s="9" t="str">
        <f>IF(一覧表!F172="","",一覧表!F172)</f>
        <v/>
      </c>
      <c r="L151" s="9" t="str">
        <f>IF(一覧表!G172="","",一覧表!G172)</f>
        <v/>
      </c>
      <c r="M151" s="11" t="str">
        <f>IF(一覧表!H172="","",一覧表!H172)</f>
        <v/>
      </c>
      <c r="N151" s="12" t="str">
        <f>IF(一覧表!I172="","",一覧表!I172)</f>
        <v/>
      </c>
      <c r="O151" s="13" t="str">
        <f>IF(一覧表!J172="","",一覧表!J172)</f>
        <v/>
      </c>
      <c r="P151" s="9" t="str">
        <f>IF(一覧表!K172="","",一覧表!K172)</f>
        <v/>
      </c>
      <c r="Q151" s="9" t="str">
        <f>IF(一覧表!L172="","",一覧表!L172)</f>
        <v/>
      </c>
      <c r="R151" s="9" t="str">
        <f>IF(一覧表!M172="","",一覧表!M172)</f>
        <v/>
      </c>
      <c r="S151" s="14" t="str">
        <f>IF(一覧表!N172="","",一覧表!N172)</f>
        <v/>
      </c>
      <c r="T151" s="8" t="str">
        <f>IF(基本データ入力!F153="","",TRIM(基本データ入力!H153)&amp;" "&amp;TRIM(基本データ入力!I153))</f>
        <v/>
      </c>
      <c r="U151" s="8" t="str">
        <f>IF(基本データ入力!G153="","",TRIM(基本データ入力!J153)&amp;" "&amp;TRIM(基本データ入力!K153)&amp;"("&amp;RIGHTB(基本データ入力!N153,2)&amp;")")</f>
        <v/>
      </c>
      <c r="Z151" t="str">
        <f>IF(N151="","",N151+D151*10000)</f>
        <v/>
      </c>
    </row>
    <row r="152" spans="1:26" ht="14.25" x14ac:dyDescent="0.15">
      <c r="A152">
        <f>COUNTIF($D$2:D152,"1")</f>
        <v>0</v>
      </c>
      <c r="B152">
        <f>COUNTIF($D$2:D152,"2")</f>
        <v>0</v>
      </c>
      <c r="C152" t="str">
        <f>IF(D152="","",IF(D152=1,A152,B152))</f>
        <v/>
      </c>
      <c r="D152" s="8" t="str">
        <f>IF(基本データ入力!L154="","",基本データ入力!L154)</f>
        <v/>
      </c>
      <c r="E152" s="8" t="str">
        <f>IF(基本データ入力!E154="","",基本データ入力!E154)</f>
        <v/>
      </c>
      <c r="F152" s="8" t="str">
        <f>IF(基本データ入力!F154="","",基本データ入力!$C$4)</f>
        <v/>
      </c>
      <c r="G152" s="8" t="str">
        <f>IF(基本データ入力!F154="","",TRIM(基本データ入力!F154)&amp;"  "&amp;TRIM(基本データ入力!G154))</f>
        <v/>
      </c>
      <c r="H152" s="8" t="str">
        <f>IF(基本データ入力!F154="","",TRIM(基本データ入力!$C$7))</f>
        <v/>
      </c>
      <c r="I152" s="8" t="str">
        <f>IF(基本データ入力!M154="","",基本データ入力!M154)</f>
        <v/>
      </c>
      <c r="J152" s="10" t="str">
        <f>IF(一覧表!E173="","",一覧表!E173)</f>
        <v/>
      </c>
      <c r="K152" s="9" t="str">
        <f>IF(一覧表!F173="","",一覧表!F173)</f>
        <v/>
      </c>
      <c r="L152" s="9" t="str">
        <f>IF(一覧表!G173="","",一覧表!G173)</f>
        <v/>
      </c>
      <c r="M152" s="11" t="str">
        <f>IF(一覧表!H173="","",一覧表!H173)</f>
        <v/>
      </c>
      <c r="N152" s="12" t="str">
        <f>IF(一覧表!I173="","",一覧表!I173)</f>
        <v/>
      </c>
      <c r="O152" s="13" t="str">
        <f>IF(一覧表!J173="","",一覧表!J173)</f>
        <v/>
      </c>
      <c r="P152" s="9" t="str">
        <f>IF(一覧表!K173="","",一覧表!K173)</f>
        <v/>
      </c>
      <c r="Q152" s="9" t="str">
        <f>IF(一覧表!L173="","",一覧表!L173)</f>
        <v/>
      </c>
      <c r="R152" s="9" t="str">
        <f>IF(一覧表!M173="","",一覧表!M173)</f>
        <v/>
      </c>
      <c r="S152" s="14" t="str">
        <f>IF(一覧表!N173="","",一覧表!N173)</f>
        <v/>
      </c>
      <c r="T152" s="8" t="str">
        <f>IF(基本データ入力!F154="","",TRIM(基本データ入力!H154)&amp;" "&amp;TRIM(基本データ入力!I154))</f>
        <v/>
      </c>
      <c r="U152" s="8" t="str">
        <f>IF(基本データ入力!G154="","",TRIM(基本データ入力!J154)&amp;" "&amp;TRIM(基本データ入力!K154)&amp;"("&amp;RIGHTB(基本データ入力!N154,2)&amp;")")</f>
        <v/>
      </c>
      <c r="Z152" t="str">
        <f>IF(N152="","",N152+D152*10000)</f>
        <v/>
      </c>
    </row>
  </sheetData>
  <protectedRanges>
    <protectedRange sqref="D2:U152" name="範囲1_1"/>
  </protectedRanges>
  <mergeCells count="2">
    <mergeCell ref="AA3:AA8"/>
    <mergeCell ref="AA9:AA14"/>
  </mergeCells>
  <phoneticPr fontId="9"/>
  <conditionalFormatting sqref="AC3:AG14">
    <cfRule type="cellIs" dxfId="1" priority="2" stopIfTrue="1" operator="equal">
      <formula>0</formula>
    </cfRule>
  </conditionalFormatting>
  <conditionalFormatting sqref="AH3:AH14">
    <cfRule type="cellIs" dxfId="0" priority="1" stopIfTrue="1" operator="equal">
      <formula>0</formula>
    </cfRule>
  </conditionalFormatting>
  <pageMargins left="0.7" right="0.7" top="0.75" bottom="0.75" header="0.3" footer="0.3"/>
  <pageSetup paperSize="9"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要項</vt:lpstr>
      <vt:lpstr>実施種目</vt:lpstr>
      <vt:lpstr>基本データ入力</vt:lpstr>
      <vt:lpstr>一覧表</vt:lpstr>
      <vt:lpstr>処理用（範囲指定してますさわらないようにお願いします）</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yujiro kawamura</dc:creator>
  <cp:lastModifiedBy>豊中市教育委員会</cp:lastModifiedBy>
  <cp:lastPrinted>2025-03-03T04:19:01Z</cp:lastPrinted>
  <dcterms:created xsi:type="dcterms:W3CDTF">2015-02-13T15:07:39Z</dcterms:created>
  <dcterms:modified xsi:type="dcterms:W3CDTF">2025-03-05T05:53:28Z</dcterms:modified>
</cp:coreProperties>
</file>